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2120" windowHeight="9120"/>
  </bookViews>
  <sheets>
    <sheet name="2022" sheetId="4" r:id="rId1"/>
  </sheets>
  <definedNames>
    <definedName name="_xlnm._FilterDatabase" localSheetId="0" hidden="1">'2022'!$A$5:$K$121</definedName>
    <definedName name="_xlnm.Print_Area" localSheetId="0">'2022'!$A$1:$K$121</definedName>
  </definedNames>
  <calcPr calcId="125725"/>
</workbook>
</file>

<file path=xl/calcChain.xml><?xml version="1.0" encoding="utf-8"?>
<calcChain xmlns="http://schemas.openxmlformats.org/spreadsheetml/2006/main">
  <c r="K84" i="4"/>
  <c r="J84"/>
  <c r="K73"/>
  <c r="J73"/>
  <c r="K103"/>
  <c r="K89"/>
  <c r="K117"/>
  <c r="K111"/>
  <c r="K30"/>
  <c r="K24"/>
  <c r="K45"/>
  <c r="J117" l="1"/>
  <c r="J111"/>
  <c r="J103"/>
  <c r="J89"/>
  <c r="J30"/>
  <c r="J15"/>
  <c r="J24" l="1"/>
  <c r="J41"/>
  <c r="J47"/>
  <c r="K14"/>
  <c r="K15"/>
  <c r="K9"/>
  <c r="K71"/>
  <c r="K63"/>
  <c r="K56"/>
  <c r="K20"/>
  <c r="K6"/>
  <c r="K8" l="1"/>
  <c r="K121" s="1"/>
  <c r="K126" s="1"/>
  <c r="J14"/>
  <c r="J45"/>
  <c r="J31" l="1"/>
  <c r="J21"/>
  <c r="J91"/>
  <c r="J88"/>
  <c r="J116"/>
  <c r="J110"/>
  <c r="J50"/>
  <c r="J64"/>
  <c r="J9"/>
  <c r="J57"/>
  <c r="J6"/>
  <c r="J8" l="1"/>
  <c r="J56"/>
  <c r="J63"/>
  <c r="J20"/>
  <c r="J71"/>
  <c r="J121" l="1"/>
  <c r="J126" s="1"/>
</calcChain>
</file>

<file path=xl/sharedStrings.xml><?xml version="1.0" encoding="utf-8"?>
<sst xmlns="http://schemas.openxmlformats.org/spreadsheetml/2006/main" count="1001" uniqueCount="220">
  <si>
    <t xml:space="preserve">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</si>
  <si>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</si>
  <si>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</si>
  <si>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</si>
  <si>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</si>
  <si>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</si>
  <si>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</si>
  <si>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</si>
  <si>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</si>
  <si>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</si>
  <si>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</si>
  <si>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</si>
  <si>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</si>
  <si>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</si>
  <si>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</si>
  <si>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</si>
  <si>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</si>
  <si>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</si>
  <si>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</si>
  <si>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</si>
  <si>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</si>
  <si>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</si>
  <si>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</si>
  <si>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</si>
  <si>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</si>
  <si>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</si>
  <si>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</si>
  <si>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</si>
  <si>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</si>
  <si>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</si>
  <si>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</si>
  <si>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</si>
  <si>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</si>
  <si>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</si>
  <si>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</si>
  <si>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</si>
  <si>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</si>
  <si>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</si>
  <si>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</si>
  <si>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Резервный фонд администрации Пучежского муниципального района (Иные бюджетные ассигнования)</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</si>
  <si>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</si>
  <si>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</si>
  <si>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</si>
  <si>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</si>
  <si>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</si>
  <si>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</si>
  <si>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</si>
  <si>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</si>
  <si>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</si>
  <si>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</si>
  <si>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</si>
  <si>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</si>
  <si>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</si>
  <si>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L5191</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</si>
  <si>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</si>
  <si>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</si>
  <si>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12</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</si>
  <si>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</si>
  <si>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</si>
  <si>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</si>
  <si>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</si>
  <si>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</si>
  <si>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</si>
  <si>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</si>
  <si>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9510С</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</si>
  <si>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</si>
  <si>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</si>
  <si>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</si>
  <si>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</si>
  <si>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</si>
  <si>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</si>
  <si>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</si>
  <si>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</si>
  <si>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</si>
  <si>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</si>
  <si>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</si>
  <si>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</si>
  <si>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</si>
  <si>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</si>
  <si>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</si>
  <si>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</si>
  <si>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</si>
  <si>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</si>
  <si>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</si>
  <si>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</si>
  <si>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</si>
  <si>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</si>
  <si>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</si>
  <si>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</si>
  <si>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S0190</t>
  </si>
  <si>
    <t>11</t>
  </si>
  <si>
    <t>100</t>
  </si>
  <si>
    <t>001</t>
  </si>
  <si>
    <t>200</t>
  </si>
  <si>
    <t>13</t>
  </si>
  <si>
    <t>800</t>
  </si>
  <si>
    <t>06</t>
  </si>
  <si>
    <t>07</t>
  </si>
  <si>
    <t>08</t>
  </si>
  <si>
    <t>10</t>
  </si>
  <si>
    <t>300</t>
  </si>
  <si>
    <t>Наименование</t>
  </si>
  <si>
    <t>Раздел</t>
  </si>
  <si>
    <t>330</t>
  </si>
  <si>
    <t>Код основ-ного меро-прия-тия</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</si>
  <si>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</si>
  <si>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</si>
  <si>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</si>
  <si>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</si>
  <si>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</si>
  <si>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</si>
  <si>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</si>
  <si>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</si>
  <si>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</si>
  <si>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</si>
  <si>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</si>
  <si>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</si>
  <si>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</si>
  <si>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</si>
  <si>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</si>
  <si>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</si>
  <si>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</si>
  <si>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</si>
  <si>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</si>
  <si>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073</t>
  </si>
  <si>
    <t>00010</t>
  </si>
  <si>
    <t>80170</t>
  </si>
  <si>
    <t>00020</t>
  </si>
  <si>
    <t>80100</t>
  </si>
  <si>
    <t>80200</t>
  </si>
  <si>
    <t>80110</t>
  </si>
  <si>
    <t>00530</t>
  </si>
  <si>
    <t>9</t>
  </si>
  <si>
    <t>00</t>
  </si>
  <si>
    <t>00310</t>
  </si>
  <si>
    <t>00290</t>
  </si>
  <si>
    <t>80350</t>
  </si>
  <si>
    <t>80360</t>
  </si>
  <si>
    <t>00030</t>
  </si>
  <si>
    <t>00040</t>
  </si>
  <si>
    <t>00300</t>
  </si>
  <si>
    <t>00180</t>
  </si>
  <si>
    <t>51200</t>
  </si>
  <si>
    <t>80150</t>
  </si>
  <si>
    <t>00050</t>
  </si>
  <si>
    <t>00090</t>
  </si>
  <si>
    <t>00170</t>
  </si>
  <si>
    <t>00190</t>
  </si>
  <si>
    <t>00200</t>
  </si>
  <si>
    <t>16</t>
  </si>
  <si>
    <t>L3041</t>
  </si>
  <si>
    <t>40</t>
  </si>
  <si>
    <t>9160Г</t>
  </si>
  <si>
    <t>9260З</t>
  </si>
  <si>
    <t>9360И</t>
  </si>
  <si>
    <t>9460М</t>
  </si>
  <si>
    <t>9560С</t>
  </si>
  <si>
    <t>9180Г</t>
  </si>
  <si>
    <t>9162Г</t>
  </si>
  <si>
    <t>00230</t>
  </si>
  <si>
    <t>9155Г</t>
  </si>
  <si>
    <t>00380</t>
  </si>
  <si>
    <t>9220З</t>
  </si>
  <si>
    <t>9320И</t>
  </si>
  <si>
    <t>9420М</t>
  </si>
  <si>
    <t>9520С</t>
  </si>
  <si>
    <t>9330И</t>
  </si>
  <si>
    <t>9430М</t>
  </si>
  <si>
    <t>9530С</t>
  </si>
  <si>
    <t>9210З</t>
  </si>
  <si>
    <t>9310И</t>
  </si>
  <si>
    <t>9410М</t>
  </si>
  <si>
    <t>9225З</t>
  </si>
  <si>
    <t>9325И</t>
  </si>
  <si>
    <t>9425М</t>
  </si>
  <si>
    <t>9525С</t>
  </si>
  <si>
    <t>60070</t>
  </si>
  <si>
    <t>9152Г</t>
  </si>
  <si>
    <t>S0510</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</si>
  <si>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</si>
  <si>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</si>
  <si>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</si>
  <si>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</si>
  <si>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</si>
  <si>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</si>
  <si>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</si>
  <si>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</si>
  <si>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</si>
  <si>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</si>
  <si>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</si>
  <si>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</si>
  <si>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Код направ-ления расхо-дов</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</si>
  <si>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</si>
  <si>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</si>
  <si>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</si>
  <si>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</si>
  <si>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</si>
  <si>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</si>
  <si>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</si>
  <si>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S2910</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</si>
  <si>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</si>
  <si>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</si>
  <si>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</si>
  <si>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</si>
  <si>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</si>
  <si>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L0820</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</si>
  <si>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</si>
  <si>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</si>
  <si>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</si>
  <si>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</si>
  <si>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</si>
  <si>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</si>
  <si>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</si>
  <si>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Приложение № 6 к решению Совета 
Пучежского муниципального района 
от  __.12.2023  № __</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</si>
  <si>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</si>
  <si>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Ведомственная структура расходов бюджета Пучежского муниципального района на 2025-2026 годы</t>
  </si>
  <si>
    <t>Сумма, руб на 2025 год</t>
  </si>
  <si>
    <t>Сумма, руб на 2026 год</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</si>
  <si>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</si>
  <si>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81090</t>
  </si>
</sst>
</file>

<file path=xl/styles.xml><?xml version="1.0" encoding="utf-8"?>
<styleSheet xmlns="http://schemas.openxmlformats.org/spreadsheetml/2006/main">
  <fonts count="7">
    <font>
      <sz val="10"/>
      <name val="Arial Cyr"/>
      <charset val="204"/>
    </font>
    <font>
      <sz val="12"/>
      <name val="Times New Roman"/>
      <family val="1"/>
      <charset val="204"/>
    </font>
    <font>
      <sz val="12"/>
      <color indexed="8"/>
      <name val="Times New Roman"/>
      <family val="1"/>
      <charset val="204"/>
    </font>
    <font>
      <sz val="10"/>
      <name val="Times New Roman"/>
      <family val="1"/>
      <charset val="204"/>
    </font>
    <font>
      <sz val="10"/>
      <color indexed="8"/>
      <name val="Arial Cyr"/>
      <family val="2"/>
    </font>
    <font>
      <b/>
      <sz val="12"/>
      <name val="Times New Roman"/>
      <family val="1"/>
      <charset val="204"/>
    </font>
    <font>
      <b/>
      <sz val="10"/>
      <name val="Arial Cyr"/>
      <charset val="204"/>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49" fontId="4" fillId="0" borderId="1">
      <alignment vertical="top" wrapText="1"/>
    </xf>
  </cellStyleXfs>
  <cellXfs count="34">
    <xf numFmtId="0" fontId="0" fillId="0" borderId="0" xfId="0"/>
    <xf numFmtId="49" fontId="2"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2" borderId="3" xfId="0" applyNumberFormat="1" applyFont="1" applyFill="1" applyBorder="1" applyAlignment="1">
      <alignment horizontal="center" wrapText="1"/>
    </xf>
    <xf numFmtId="0" fontId="0" fillId="0" borderId="0" xfId="0" applyAlignment="1">
      <alignment horizontal="justify" vertical="center"/>
    </xf>
    <xf numFmtId="0" fontId="1" fillId="2" borderId="3" xfId="0" applyFont="1" applyFill="1" applyBorder="1" applyAlignment="1">
      <alignment horizontal="justify" vertical="center" wrapText="1"/>
    </xf>
    <xf numFmtId="0" fontId="6" fillId="0" borderId="0" xfId="0" applyFont="1"/>
    <xf numFmtId="0" fontId="5" fillId="0" borderId="0" xfId="0" applyFont="1"/>
    <xf numFmtId="0" fontId="1" fillId="0" borderId="0" xfId="0" applyFont="1"/>
    <xf numFmtId="0" fontId="1" fillId="0" borderId="3" xfId="0" applyFont="1" applyFill="1" applyBorder="1" applyAlignment="1">
      <alignment horizontal="justify" vertical="center" wrapText="1"/>
    </xf>
    <xf numFmtId="49" fontId="1" fillId="0" borderId="3" xfId="0" applyNumberFormat="1" applyFont="1" applyFill="1" applyBorder="1" applyAlignment="1">
      <alignment horizontal="center" wrapText="1"/>
    </xf>
    <xf numFmtId="0" fontId="0" fillId="0" borderId="0" xfId="0" applyFill="1"/>
    <xf numFmtId="0" fontId="5" fillId="3" borderId="3" xfId="0" applyFont="1" applyFill="1" applyBorder="1" applyAlignment="1">
      <alignment horizontal="justify" vertical="center" wrapText="1"/>
    </xf>
    <xf numFmtId="0" fontId="5" fillId="3" borderId="3" xfId="0" applyFont="1" applyFill="1" applyBorder="1"/>
    <xf numFmtId="0" fontId="5" fillId="3" borderId="4" xfId="0" applyFont="1" applyFill="1" applyBorder="1" applyAlignment="1">
      <alignment horizontal="justify" vertical="center" wrapText="1"/>
    </xf>
    <xf numFmtId="0" fontId="5" fillId="3" borderId="0" xfId="0" applyFont="1" applyFill="1" applyAlignment="1">
      <alignment horizontal="center"/>
    </xf>
    <xf numFmtId="0" fontId="5" fillId="3" borderId="0" xfId="0" applyFont="1" applyFill="1"/>
    <xf numFmtId="0" fontId="6" fillId="3" borderId="0" xfId="0" applyFont="1" applyFill="1"/>
    <xf numFmtId="4" fontId="5" fillId="3" borderId="3" xfId="0" applyNumberFormat="1" applyFont="1" applyFill="1" applyBorder="1" applyAlignment="1">
      <alignment horizontal="center"/>
    </xf>
    <xf numFmtId="49" fontId="5" fillId="3" borderId="0" xfId="0" applyNumberFormat="1" applyFont="1" applyFill="1" applyAlignment="1">
      <alignment horizontal="center"/>
    </xf>
    <xf numFmtId="49" fontId="5" fillId="3" borderId="3" xfId="0" applyNumberFormat="1" applyFont="1" applyFill="1" applyBorder="1" applyAlignment="1">
      <alignment horizontal="justify" vertical="center" wrapText="1"/>
    </xf>
    <xf numFmtId="49" fontId="5" fillId="3" borderId="3" xfId="0" applyNumberFormat="1" applyFont="1" applyFill="1" applyBorder="1" applyAlignment="1">
      <alignment horizontal="center"/>
    </xf>
    <xf numFmtId="0" fontId="1" fillId="0" borderId="3" xfId="0" applyFont="1" applyBorder="1" applyAlignment="1">
      <alignment horizontal="center"/>
    </xf>
    <xf numFmtId="0" fontId="1" fillId="2" borderId="3" xfId="0" applyNumberFormat="1" applyFont="1" applyFill="1" applyBorder="1" applyAlignment="1">
      <alignment horizontal="justify" vertical="center" wrapText="1"/>
    </xf>
    <xf numFmtId="4" fontId="1" fillId="0" borderId="3" xfId="0" applyNumberFormat="1" applyFont="1" applyBorder="1" applyAlignment="1">
      <alignment horizontal="center"/>
    </xf>
    <xf numFmtId="4" fontId="0" fillId="0" borderId="0" xfId="0" applyNumberFormat="1" applyBorder="1" applyAlignment="1">
      <alignment horizontal="center"/>
    </xf>
    <xf numFmtId="4" fontId="1" fillId="0" borderId="3" xfId="0" applyNumberFormat="1" applyFont="1" applyFill="1" applyBorder="1" applyAlignment="1">
      <alignment horizontal="center"/>
    </xf>
    <xf numFmtId="0" fontId="2" fillId="0" borderId="3" xfId="0" applyFont="1" applyBorder="1" applyAlignment="1">
      <alignment horizontal="justify" vertical="center" wrapText="1"/>
    </xf>
    <xf numFmtId="0" fontId="2" fillId="0" borderId="2" xfId="0" applyFont="1" applyBorder="1" applyAlignment="1">
      <alignment horizontal="center" vertical="center" wrapText="1"/>
    </xf>
    <xf numFmtId="4" fontId="1" fillId="0" borderId="3" xfId="0" applyNumberFormat="1" applyFont="1" applyBorder="1" applyAlignment="1">
      <alignment horizontal="center" vertical="top" wrapText="1"/>
    </xf>
    <xf numFmtId="4" fontId="1" fillId="0" borderId="0" xfId="0" applyNumberFormat="1" applyFont="1" applyAlignment="1">
      <alignment horizontal="center"/>
    </xf>
    <xf numFmtId="4" fontId="1" fillId="2" borderId="3" xfId="0" applyNumberFormat="1" applyFont="1" applyFill="1" applyBorder="1" applyAlignment="1">
      <alignment horizontal="center" wrapText="1"/>
    </xf>
    <xf numFmtId="0" fontId="5" fillId="0" borderId="0" xfId="0" applyFont="1" applyAlignment="1">
      <alignment horizontal="center" wrapText="1"/>
    </xf>
    <xf numFmtId="49" fontId="3" fillId="0" borderId="0" xfId="0" applyNumberFormat="1" applyFont="1" applyAlignment="1">
      <alignment horizontal="right" wrapText="1"/>
    </xf>
  </cellXfs>
  <cellStyles count="2">
    <cellStyle name="st15" xfId="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126"/>
  <sheetViews>
    <sheetView tabSelected="1" topLeftCell="A15" zoomScaleNormal="100" workbookViewId="0">
      <selection activeCell="M16" sqref="M16"/>
    </sheetView>
  </sheetViews>
  <sheetFormatPr defaultRowHeight="15.75"/>
  <cols>
    <col min="1" max="1" width="47.140625" style="4" customWidth="1"/>
    <col min="2" max="2" width="6.140625" customWidth="1"/>
    <col min="3" max="3" width="5.140625" customWidth="1"/>
    <col min="4" max="5" width="4.85546875" customWidth="1"/>
    <col min="6" max="6" width="4.7109375" customWidth="1"/>
    <col min="7" max="7" width="5.5703125" customWidth="1"/>
    <col min="8" max="8" width="8.42578125" customWidth="1"/>
    <col min="9" max="9" width="6.28515625" customWidth="1"/>
    <col min="10" max="10" width="16.85546875" style="25" customWidth="1"/>
    <col min="11" max="11" width="18.5703125" style="30" customWidth="1"/>
  </cols>
  <sheetData>
    <row r="1" spans="1:11" ht="47.25" customHeight="1">
      <c r="G1" s="33" t="s">
        <v>213</v>
      </c>
      <c r="H1" s="33"/>
      <c r="I1" s="33"/>
      <c r="J1" s="33"/>
      <c r="K1" s="33"/>
    </row>
    <row r="3" spans="1:11" ht="16.5" customHeight="1">
      <c r="A3" s="32" t="s">
        <v>215</v>
      </c>
      <c r="B3" s="32"/>
      <c r="C3" s="32"/>
      <c r="D3" s="32"/>
      <c r="E3" s="32"/>
      <c r="F3" s="32"/>
      <c r="G3" s="32"/>
      <c r="H3" s="32"/>
      <c r="I3" s="32"/>
      <c r="J3" s="32"/>
      <c r="K3" s="32"/>
    </row>
    <row r="5" spans="1:11" ht="114" customHeight="1">
      <c r="A5" s="28" t="s">
        <v>101</v>
      </c>
      <c r="B5" s="1" t="s">
        <v>114</v>
      </c>
      <c r="C5" s="1" t="s">
        <v>102</v>
      </c>
      <c r="D5" s="1" t="s">
        <v>115</v>
      </c>
      <c r="E5" s="2" t="s">
        <v>116</v>
      </c>
      <c r="F5" s="2" t="s">
        <v>117</v>
      </c>
      <c r="G5" s="2" t="s">
        <v>104</v>
      </c>
      <c r="H5" s="2" t="s">
        <v>191</v>
      </c>
      <c r="I5" s="2" t="s">
        <v>105</v>
      </c>
      <c r="J5" s="29" t="s">
        <v>216</v>
      </c>
      <c r="K5" s="29" t="s">
        <v>217</v>
      </c>
    </row>
    <row r="6" spans="1:11" ht="31.5">
      <c r="A6" s="12" t="s">
        <v>184</v>
      </c>
      <c r="B6" s="21" t="s">
        <v>92</v>
      </c>
      <c r="C6" s="13"/>
      <c r="D6" s="13"/>
      <c r="E6" s="13"/>
      <c r="F6" s="13"/>
      <c r="G6" s="13"/>
      <c r="H6" s="13"/>
      <c r="I6" s="13"/>
      <c r="J6" s="18">
        <f>J7</f>
        <v>613239</v>
      </c>
      <c r="K6" s="18">
        <f>K7</f>
        <v>613239</v>
      </c>
    </row>
    <row r="7" spans="1:11" ht="128.25" customHeight="1">
      <c r="A7" s="5" t="s">
        <v>87</v>
      </c>
      <c r="B7" s="3" t="s">
        <v>92</v>
      </c>
      <c r="C7" s="3" t="s">
        <v>110</v>
      </c>
      <c r="D7" s="3" t="s">
        <v>112</v>
      </c>
      <c r="E7" s="3" t="s">
        <v>151</v>
      </c>
      <c r="F7" s="3" t="s">
        <v>132</v>
      </c>
      <c r="G7" s="3" t="s">
        <v>133</v>
      </c>
      <c r="H7" s="3" t="s">
        <v>182</v>
      </c>
      <c r="I7" s="3" t="s">
        <v>91</v>
      </c>
      <c r="J7" s="24">
        <v>613239</v>
      </c>
      <c r="K7" s="24">
        <v>613239</v>
      </c>
    </row>
    <row r="8" spans="1:11" ht="47.25">
      <c r="A8" s="20" t="s">
        <v>183</v>
      </c>
      <c r="B8" s="21" t="s">
        <v>121</v>
      </c>
      <c r="C8" s="13"/>
      <c r="D8" s="13"/>
      <c r="E8" s="13"/>
      <c r="F8" s="13"/>
      <c r="G8" s="13"/>
      <c r="H8" s="13"/>
      <c r="I8" s="13"/>
      <c r="J8" s="18">
        <f>SUM(J9:J19)</f>
        <v>22384064.240000002</v>
      </c>
      <c r="K8" s="18">
        <f>SUM(K9:K19)</f>
        <v>21014869.690000001</v>
      </c>
    </row>
    <row r="9" spans="1:11" ht="126">
      <c r="A9" s="5" t="s">
        <v>196</v>
      </c>
      <c r="B9" s="3" t="s">
        <v>121</v>
      </c>
      <c r="C9" s="3" t="s">
        <v>110</v>
      </c>
      <c r="D9" s="3" t="s">
        <v>94</v>
      </c>
      <c r="E9" s="3" t="s">
        <v>98</v>
      </c>
      <c r="F9" s="3" t="s">
        <v>113</v>
      </c>
      <c r="G9" s="3" t="s">
        <v>110</v>
      </c>
      <c r="H9" s="3" t="s">
        <v>134</v>
      </c>
      <c r="I9" s="3" t="s">
        <v>91</v>
      </c>
      <c r="J9" s="24">
        <f>1660513+501475</f>
        <v>2161988</v>
      </c>
      <c r="K9" s="24">
        <f>1660513+501475</f>
        <v>2161988</v>
      </c>
    </row>
    <row r="10" spans="1:11" ht="78.75">
      <c r="A10" s="5" t="s">
        <v>23</v>
      </c>
      <c r="B10" s="3" t="s">
        <v>121</v>
      </c>
      <c r="C10" s="3" t="s">
        <v>110</v>
      </c>
      <c r="D10" s="3" t="s">
        <v>94</v>
      </c>
      <c r="E10" s="3" t="s">
        <v>98</v>
      </c>
      <c r="F10" s="3" t="s">
        <v>113</v>
      </c>
      <c r="G10" s="3" t="s">
        <v>110</v>
      </c>
      <c r="H10" s="3" t="s">
        <v>134</v>
      </c>
      <c r="I10" s="3" t="s">
        <v>93</v>
      </c>
      <c r="J10" s="24">
        <v>23507</v>
      </c>
      <c r="K10" s="24">
        <v>23507</v>
      </c>
    </row>
    <row r="11" spans="1:11" ht="127.5" customHeight="1">
      <c r="A11" s="5" t="s">
        <v>24</v>
      </c>
      <c r="B11" s="3" t="s">
        <v>121</v>
      </c>
      <c r="C11" s="3" t="s">
        <v>109</v>
      </c>
      <c r="D11" s="3" t="s">
        <v>107</v>
      </c>
      <c r="E11" s="3" t="s">
        <v>99</v>
      </c>
      <c r="F11" s="3" t="s">
        <v>113</v>
      </c>
      <c r="G11" s="3" t="s">
        <v>110</v>
      </c>
      <c r="H11" s="3" t="s">
        <v>122</v>
      </c>
      <c r="I11" s="3" t="s">
        <v>93</v>
      </c>
      <c r="J11" s="24">
        <v>175404.9</v>
      </c>
      <c r="K11" s="24">
        <v>175404.9</v>
      </c>
    </row>
    <row r="12" spans="1:11" ht="108.75" customHeight="1">
      <c r="A12" s="5" t="s">
        <v>78</v>
      </c>
      <c r="B12" s="3" t="s">
        <v>121</v>
      </c>
      <c r="C12" s="3" t="s">
        <v>109</v>
      </c>
      <c r="D12" s="3" t="s">
        <v>98</v>
      </c>
      <c r="E12" s="3" t="s">
        <v>90</v>
      </c>
      <c r="F12" s="3" t="s">
        <v>113</v>
      </c>
      <c r="G12" s="3" t="s">
        <v>109</v>
      </c>
      <c r="H12" s="3" t="s">
        <v>179</v>
      </c>
      <c r="I12" s="3" t="s">
        <v>95</v>
      </c>
      <c r="J12" s="24">
        <v>2000000</v>
      </c>
      <c r="K12" s="24">
        <v>0</v>
      </c>
    </row>
    <row r="13" spans="1:11" ht="129.75" customHeight="1">
      <c r="A13" s="9" t="s">
        <v>212</v>
      </c>
      <c r="B13" s="3" t="s">
        <v>121</v>
      </c>
      <c r="C13" s="3" t="s">
        <v>109</v>
      </c>
      <c r="D13" s="3" t="s">
        <v>106</v>
      </c>
      <c r="E13" s="3" t="s">
        <v>90</v>
      </c>
      <c r="F13" s="3" t="s">
        <v>113</v>
      </c>
      <c r="G13" s="3" t="s">
        <v>110</v>
      </c>
      <c r="H13" s="3" t="s">
        <v>211</v>
      </c>
      <c r="I13" s="3" t="s">
        <v>93</v>
      </c>
      <c r="J13" s="24">
        <v>0</v>
      </c>
      <c r="K13" s="24">
        <v>0</v>
      </c>
    </row>
    <row r="14" spans="1:11" ht="142.5" customHeight="1">
      <c r="A14" s="5" t="s">
        <v>25</v>
      </c>
      <c r="B14" s="3" t="s">
        <v>121</v>
      </c>
      <c r="C14" s="3" t="s">
        <v>109</v>
      </c>
      <c r="D14" s="3" t="s">
        <v>106</v>
      </c>
      <c r="E14" s="3" t="s">
        <v>90</v>
      </c>
      <c r="F14" s="3" t="s">
        <v>113</v>
      </c>
      <c r="G14" s="3" t="s">
        <v>110</v>
      </c>
      <c r="H14" s="3" t="s">
        <v>178</v>
      </c>
      <c r="I14" s="3" t="s">
        <v>93</v>
      </c>
      <c r="J14" s="24">
        <f>48443.76+4795924.34</f>
        <v>4844368.0999999996</v>
      </c>
      <c r="K14" s="24">
        <f>5426729.79+54815.46</f>
        <v>5481545.25</v>
      </c>
    </row>
    <row r="15" spans="1:11" ht="63">
      <c r="A15" s="5" t="s">
        <v>63</v>
      </c>
      <c r="B15" s="3" t="s">
        <v>121</v>
      </c>
      <c r="C15" s="3" t="s">
        <v>109</v>
      </c>
      <c r="D15" s="3" t="s">
        <v>106</v>
      </c>
      <c r="E15" s="3" t="s">
        <v>90</v>
      </c>
      <c r="F15" s="3" t="s">
        <v>113</v>
      </c>
      <c r="G15" s="3" t="s">
        <v>111</v>
      </c>
      <c r="H15" s="3" t="s">
        <v>62</v>
      </c>
      <c r="I15" s="3" t="s">
        <v>93</v>
      </c>
      <c r="J15" s="24">
        <f>2602448-48443.76</f>
        <v>2554004.2400000002</v>
      </c>
      <c r="K15" s="24">
        <f>2602448-54815.46</f>
        <v>2547632.54</v>
      </c>
    </row>
    <row r="16" spans="1:11" ht="286.5" customHeight="1">
      <c r="A16" s="5" t="s">
        <v>71</v>
      </c>
      <c r="B16" s="3" t="s">
        <v>121</v>
      </c>
      <c r="C16" s="3" t="s">
        <v>109</v>
      </c>
      <c r="D16" s="3" t="s">
        <v>106</v>
      </c>
      <c r="E16" s="3" t="s">
        <v>90</v>
      </c>
      <c r="F16" s="3" t="s">
        <v>113</v>
      </c>
      <c r="G16" s="3" t="s">
        <v>111</v>
      </c>
      <c r="H16" s="3" t="s">
        <v>123</v>
      </c>
      <c r="I16" s="3" t="s">
        <v>119</v>
      </c>
      <c r="J16" s="24">
        <v>10409792</v>
      </c>
      <c r="K16" s="24">
        <v>10409792</v>
      </c>
    </row>
    <row r="17" spans="1:11" ht="77.25" customHeight="1">
      <c r="A17" s="5" t="s">
        <v>26</v>
      </c>
      <c r="B17" s="3" t="s">
        <v>121</v>
      </c>
      <c r="C17" s="3" t="s">
        <v>107</v>
      </c>
      <c r="D17" s="3" t="s">
        <v>111</v>
      </c>
      <c r="E17" s="3" t="s">
        <v>94</v>
      </c>
      <c r="F17" s="3" t="s">
        <v>113</v>
      </c>
      <c r="G17" s="3" t="s">
        <v>111</v>
      </c>
      <c r="H17" s="3" t="s">
        <v>180</v>
      </c>
      <c r="I17" s="3" t="s">
        <v>93</v>
      </c>
      <c r="J17" s="24">
        <v>100000</v>
      </c>
      <c r="K17" s="24">
        <v>100000</v>
      </c>
    </row>
    <row r="18" spans="1:11" ht="79.5" customHeight="1">
      <c r="A18" s="5" t="s">
        <v>27</v>
      </c>
      <c r="B18" s="3" t="s">
        <v>121</v>
      </c>
      <c r="C18" s="3" t="s">
        <v>107</v>
      </c>
      <c r="D18" s="3" t="s">
        <v>111</v>
      </c>
      <c r="E18" s="3" t="s">
        <v>94</v>
      </c>
      <c r="F18" s="3" t="s">
        <v>113</v>
      </c>
      <c r="G18" s="3" t="s">
        <v>111</v>
      </c>
      <c r="H18" s="3" t="s">
        <v>181</v>
      </c>
      <c r="I18" s="3" t="s">
        <v>93</v>
      </c>
      <c r="J18" s="24">
        <v>15000</v>
      </c>
      <c r="K18" s="24">
        <v>15000</v>
      </c>
    </row>
    <row r="19" spans="1:11" ht="124.5" customHeight="1">
      <c r="A19" s="5" t="s">
        <v>28</v>
      </c>
      <c r="B19" s="3" t="s">
        <v>121</v>
      </c>
      <c r="C19" s="3" t="s">
        <v>107</v>
      </c>
      <c r="D19" s="3" t="s">
        <v>111</v>
      </c>
      <c r="E19" s="3" t="s">
        <v>94</v>
      </c>
      <c r="F19" s="3" t="s">
        <v>113</v>
      </c>
      <c r="G19" s="3" t="s">
        <v>111</v>
      </c>
      <c r="H19" s="3" t="s">
        <v>131</v>
      </c>
      <c r="I19" s="3" t="s">
        <v>93</v>
      </c>
      <c r="J19" s="24">
        <v>100000</v>
      </c>
      <c r="K19" s="24">
        <v>100000</v>
      </c>
    </row>
    <row r="20" spans="1:11" ht="47.25">
      <c r="A20" s="14" t="s">
        <v>185</v>
      </c>
      <c r="B20" s="19" t="s">
        <v>124</v>
      </c>
      <c r="C20" s="17"/>
      <c r="D20" s="17"/>
      <c r="E20" s="17"/>
      <c r="F20" s="17"/>
      <c r="G20" s="17"/>
      <c r="H20" s="17"/>
      <c r="I20" s="17"/>
      <c r="J20" s="18">
        <f>SUM(J21:J55)</f>
        <v>128097842.05</v>
      </c>
      <c r="K20" s="18">
        <f>SUM(K21:K55)</f>
        <v>120994139.93000001</v>
      </c>
    </row>
    <row r="21" spans="1:11" ht="128.25" customHeight="1">
      <c r="A21" s="5" t="s">
        <v>192</v>
      </c>
      <c r="B21" s="3" t="s">
        <v>124</v>
      </c>
      <c r="C21" s="3" t="s">
        <v>97</v>
      </c>
      <c r="D21" s="3" t="s">
        <v>110</v>
      </c>
      <c r="E21" s="3" t="s">
        <v>110</v>
      </c>
      <c r="F21" s="3" t="s">
        <v>113</v>
      </c>
      <c r="G21" s="3" t="s">
        <v>110</v>
      </c>
      <c r="H21" s="3" t="s">
        <v>125</v>
      </c>
      <c r="I21" s="3" t="s">
        <v>91</v>
      </c>
      <c r="J21" s="24">
        <f>6220594.92+1878619</f>
        <v>8099213.9199999999</v>
      </c>
      <c r="K21" s="24">
        <v>8099213.9199999999</v>
      </c>
    </row>
    <row r="22" spans="1:11" ht="78.75">
      <c r="A22" s="5" t="s">
        <v>29</v>
      </c>
      <c r="B22" s="3" t="s">
        <v>124</v>
      </c>
      <c r="C22" s="3" t="s">
        <v>97</v>
      </c>
      <c r="D22" s="3" t="s">
        <v>110</v>
      </c>
      <c r="E22" s="3" t="s">
        <v>110</v>
      </c>
      <c r="F22" s="3" t="s">
        <v>113</v>
      </c>
      <c r="G22" s="3" t="s">
        <v>110</v>
      </c>
      <c r="H22" s="3" t="s">
        <v>125</v>
      </c>
      <c r="I22" s="3" t="s">
        <v>93</v>
      </c>
      <c r="J22" s="26">
        <v>1538400</v>
      </c>
      <c r="K22" s="24">
        <v>1784800</v>
      </c>
    </row>
    <row r="23" spans="1:11" ht="63">
      <c r="A23" s="5" t="s">
        <v>79</v>
      </c>
      <c r="B23" s="3" t="s">
        <v>124</v>
      </c>
      <c r="C23" s="3" t="s">
        <v>97</v>
      </c>
      <c r="D23" s="3" t="s">
        <v>110</v>
      </c>
      <c r="E23" s="3" t="s">
        <v>110</v>
      </c>
      <c r="F23" s="3" t="s">
        <v>113</v>
      </c>
      <c r="G23" s="3" t="s">
        <v>110</v>
      </c>
      <c r="H23" s="3" t="s">
        <v>125</v>
      </c>
      <c r="I23" s="3" t="s">
        <v>95</v>
      </c>
      <c r="J23" s="24">
        <v>101468</v>
      </c>
      <c r="K23" s="24">
        <v>101468</v>
      </c>
    </row>
    <row r="24" spans="1:11" ht="63">
      <c r="A24" s="5" t="s">
        <v>30</v>
      </c>
      <c r="B24" s="3" t="s">
        <v>124</v>
      </c>
      <c r="C24" s="3" t="s">
        <v>97</v>
      </c>
      <c r="D24" s="3" t="s">
        <v>110</v>
      </c>
      <c r="E24" s="3" t="s">
        <v>110</v>
      </c>
      <c r="F24" s="3" t="s">
        <v>113</v>
      </c>
      <c r="G24" s="3" t="s">
        <v>110</v>
      </c>
      <c r="H24" s="3" t="s">
        <v>127</v>
      </c>
      <c r="I24" s="3" t="s">
        <v>93</v>
      </c>
      <c r="J24" s="24">
        <f>320000+4975200</f>
        <v>5295200</v>
      </c>
      <c r="K24" s="24">
        <f>320000+4975200</f>
        <v>5295200</v>
      </c>
    </row>
    <row r="25" spans="1:11" ht="63">
      <c r="A25" s="5" t="s">
        <v>31</v>
      </c>
      <c r="B25" s="3" t="s">
        <v>124</v>
      </c>
      <c r="C25" s="3" t="s">
        <v>97</v>
      </c>
      <c r="D25" s="3" t="s">
        <v>110</v>
      </c>
      <c r="E25" s="3" t="s">
        <v>110</v>
      </c>
      <c r="F25" s="3" t="s">
        <v>113</v>
      </c>
      <c r="G25" s="3" t="s">
        <v>110</v>
      </c>
      <c r="H25" s="3" t="s">
        <v>139</v>
      </c>
      <c r="I25" s="3" t="s">
        <v>93</v>
      </c>
      <c r="J25" s="24">
        <v>15729</v>
      </c>
      <c r="K25" s="24">
        <v>15729</v>
      </c>
    </row>
    <row r="26" spans="1:11" ht="78.75">
      <c r="A26" s="5" t="s">
        <v>32</v>
      </c>
      <c r="B26" s="3" t="s">
        <v>124</v>
      </c>
      <c r="C26" s="3" t="s">
        <v>97</v>
      </c>
      <c r="D26" s="3" t="s">
        <v>110</v>
      </c>
      <c r="E26" s="3" t="s">
        <v>110</v>
      </c>
      <c r="F26" s="3" t="s">
        <v>113</v>
      </c>
      <c r="G26" s="3" t="s">
        <v>110</v>
      </c>
      <c r="H26" s="3" t="s">
        <v>144</v>
      </c>
      <c r="I26" s="3" t="s">
        <v>93</v>
      </c>
      <c r="J26" s="24">
        <v>27194</v>
      </c>
      <c r="K26" s="24">
        <v>27194</v>
      </c>
    </row>
    <row r="27" spans="1:11" ht="239.25" customHeight="1">
      <c r="A27" s="5" t="s">
        <v>193</v>
      </c>
      <c r="B27" s="3" t="s">
        <v>124</v>
      </c>
      <c r="C27" s="3" t="s">
        <v>97</v>
      </c>
      <c r="D27" s="3" t="s">
        <v>110</v>
      </c>
      <c r="E27" s="3" t="s">
        <v>110</v>
      </c>
      <c r="F27" s="3" t="s">
        <v>113</v>
      </c>
      <c r="G27" s="3" t="s">
        <v>110</v>
      </c>
      <c r="H27" s="3" t="s">
        <v>126</v>
      </c>
      <c r="I27" s="3" t="s">
        <v>91</v>
      </c>
      <c r="J27" s="24">
        <v>25131458</v>
      </c>
      <c r="K27" s="24">
        <v>25131458</v>
      </c>
    </row>
    <row r="28" spans="1:11" ht="189">
      <c r="A28" s="5" t="s">
        <v>33</v>
      </c>
      <c r="B28" s="3" t="s">
        <v>124</v>
      </c>
      <c r="C28" s="3" t="s">
        <v>97</v>
      </c>
      <c r="D28" s="3" t="s">
        <v>110</v>
      </c>
      <c r="E28" s="3" t="s">
        <v>110</v>
      </c>
      <c r="F28" s="3" t="s">
        <v>113</v>
      </c>
      <c r="G28" s="3" t="s">
        <v>110</v>
      </c>
      <c r="H28" s="3" t="s">
        <v>126</v>
      </c>
      <c r="I28" s="3" t="s">
        <v>93</v>
      </c>
      <c r="J28" s="24">
        <v>137830</v>
      </c>
      <c r="K28" s="24">
        <v>137830</v>
      </c>
    </row>
    <row r="29" spans="1:11" s="11" customFormat="1" ht="191.25" customHeight="1">
      <c r="A29" s="9" t="s">
        <v>40</v>
      </c>
      <c r="B29" s="10" t="s">
        <v>124</v>
      </c>
      <c r="C29" s="10" t="s">
        <v>97</v>
      </c>
      <c r="D29" s="10" t="s">
        <v>110</v>
      </c>
      <c r="E29" s="10" t="s">
        <v>110</v>
      </c>
      <c r="F29" s="10" t="s">
        <v>113</v>
      </c>
      <c r="G29" s="10" t="s">
        <v>97</v>
      </c>
      <c r="H29" s="10" t="s">
        <v>128</v>
      </c>
      <c r="I29" s="10" t="s">
        <v>93</v>
      </c>
      <c r="J29" s="24">
        <v>177055</v>
      </c>
      <c r="K29" s="26">
        <v>177055</v>
      </c>
    </row>
    <row r="30" spans="1:11" ht="63">
      <c r="A30" s="5" t="s">
        <v>30</v>
      </c>
      <c r="B30" s="3" t="s">
        <v>124</v>
      </c>
      <c r="C30" s="3" t="s">
        <v>97</v>
      </c>
      <c r="D30" s="3" t="s">
        <v>111</v>
      </c>
      <c r="E30" s="3" t="s">
        <v>110</v>
      </c>
      <c r="F30" s="3" t="s">
        <v>113</v>
      </c>
      <c r="G30" s="3" t="s">
        <v>111</v>
      </c>
      <c r="H30" s="3" t="s">
        <v>127</v>
      </c>
      <c r="I30" s="3" t="s">
        <v>93</v>
      </c>
      <c r="J30" s="24">
        <f>30855+722600+2638000+488300</f>
        <v>3879755</v>
      </c>
      <c r="K30" s="24">
        <f>30855+722600+2638000+488300</f>
        <v>3879755</v>
      </c>
    </row>
    <row r="31" spans="1:11" ht="129.75" customHeight="1">
      <c r="A31" s="5" t="s">
        <v>194</v>
      </c>
      <c r="B31" s="3" t="s">
        <v>124</v>
      </c>
      <c r="C31" s="3" t="s">
        <v>97</v>
      </c>
      <c r="D31" s="3" t="s">
        <v>111</v>
      </c>
      <c r="E31" s="3" t="s">
        <v>110</v>
      </c>
      <c r="F31" s="3" t="s">
        <v>113</v>
      </c>
      <c r="G31" s="3" t="s">
        <v>111</v>
      </c>
      <c r="H31" s="3" t="s">
        <v>138</v>
      </c>
      <c r="I31" s="3" t="s">
        <v>91</v>
      </c>
      <c r="J31" s="24">
        <f>6824545.2+2061012</f>
        <v>8885557.1999999993</v>
      </c>
      <c r="K31" s="24">
        <v>8885557.1999999993</v>
      </c>
    </row>
    <row r="32" spans="1:11" ht="78.75">
      <c r="A32" s="5" t="s">
        <v>34</v>
      </c>
      <c r="B32" s="3" t="s">
        <v>124</v>
      </c>
      <c r="C32" s="3" t="s">
        <v>97</v>
      </c>
      <c r="D32" s="3" t="s">
        <v>111</v>
      </c>
      <c r="E32" s="3" t="s">
        <v>110</v>
      </c>
      <c r="F32" s="3" t="s">
        <v>113</v>
      </c>
      <c r="G32" s="3" t="s">
        <v>111</v>
      </c>
      <c r="H32" s="3" t="s">
        <v>138</v>
      </c>
      <c r="I32" s="3" t="s">
        <v>93</v>
      </c>
      <c r="J32" s="24">
        <v>1996145</v>
      </c>
      <c r="K32" s="24">
        <v>2196145</v>
      </c>
    </row>
    <row r="33" spans="1:11" ht="63">
      <c r="A33" s="5" t="s">
        <v>80</v>
      </c>
      <c r="B33" s="3" t="s">
        <v>124</v>
      </c>
      <c r="C33" s="3" t="s">
        <v>97</v>
      </c>
      <c r="D33" s="3" t="s">
        <v>111</v>
      </c>
      <c r="E33" s="3" t="s">
        <v>110</v>
      </c>
      <c r="F33" s="3" t="s">
        <v>113</v>
      </c>
      <c r="G33" s="3" t="s">
        <v>111</v>
      </c>
      <c r="H33" s="3" t="s">
        <v>138</v>
      </c>
      <c r="I33" s="3" t="s">
        <v>95</v>
      </c>
      <c r="J33" s="24">
        <v>172411</v>
      </c>
      <c r="K33" s="24">
        <v>172411</v>
      </c>
    </row>
    <row r="34" spans="1:11" ht="63">
      <c r="A34" s="5" t="s">
        <v>35</v>
      </c>
      <c r="B34" s="3" t="s">
        <v>124</v>
      </c>
      <c r="C34" s="3" t="s">
        <v>97</v>
      </c>
      <c r="D34" s="3" t="s">
        <v>111</v>
      </c>
      <c r="E34" s="3" t="s">
        <v>110</v>
      </c>
      <c r="F34" s="3" t="s">
        <v>113</v>
      </c>
      <c r="G34" s="3" t="s">
        <v>111</v>
      </c>
      <c r="H34" s="3" t="s">
        <v>139</v>
      </c>
      <c r="I34" s="3" t="s">
        <v>93</v>
      </c>
      <c r="J34" s="24">
        <v>21000</v>
      </c>
      <c r="K34" s="24">
        <v>21000</v>
      </c>
    </row>
    <row r="35" spans="1:11" ht="78.75">
      <c r="A35" s="5" t="s">
        <v>32</v>
      </c>
      <c r="B35" s="3" t="s">
        <v>124</v>
      </c>
      <c r="C35" s="3" t="s">
        <v>97</v>
      </c>
      <c r="D35" s="3" t="s">
        <v>111</v>
      </c>
      <c r="E35" s="3" t="s">
        <v>110</v>
      </c>
      <c r="F35" s="3" t="s">
        <v>113</v>
      </c>
      <c r="G35" s="3" t="s">
        <v>111</v>
      </c>
      <c r="H35" s="3" t="s">
        <v>144</v>
      </c>
      <c r="I35" s="3" t="s">
        <v>93</v>
      </c>
      <c r="J35" s="24">
        <v>127600</v>
      </c>
      <c r="K35" s="24">
        <v>127600</v>
      </c>
    </row>
    <row r="36" spans="1:11" ht="345.75" customHeight="1">
      <c r="A36" s="5" t="s">
        <v>201</v>
      </c>
      <c r="B36" s="3" t="s">
        <v>124</v>
      </c>
      <c r="C36" s="3" t="s">
        <v>97</v>
      </c>
      <c r="D36" s="3" t="s">
        <v>111</v>
      </c>
      <c r="E36" s="3" t="s">
        <v>110</v>
      </c>
      <c r="F36" s="3" t="s">
        <v>113</v>
      </c>
      <c r="G36" s="3" t="s">
        <v>111</v>
      </c>
      <c r="H36" s="3" t="s">
        <v>200</v>
      </c>
      <c r="I36" s="3" t="s">
        <v>91</v>
      </c>
      <c r="J36" s="24">
        <v>3593520</v>
      </c>
      <c r="K36" s="24">
        <v>0</v>
      </c>
    </row>
    <row r="37" spans="1:11" ht="273" customHeight="1">
      <c r="A37" s="5" t="s">
        <v>218</v>
      </c>
      <c r="B37" s="3" t="s">
        <v>124</v>
      </c>
      <c r="C37" s="3" t="s">
        <v>97</v>
      </c>
      <c r="D37" s="3" t="s">
        <v>111</v>
      </c>
      <c r="E37" s="3" t="s">
        <v>110</v>
      </c>
      <c r="F37" s="3" t="s">
        <v>113</v>
      </c>
      <c r="G37" s="3" t="s">
        <v>111</v>
      </c>
      <c r="H37" s="3" t="s">
        <v>219</v>
      </c>
      <c r="I37" s="3" t="s">
        <v>91</v>
      </c>
      <c r="J37" s="24">
        <v>2202984</v>
      </c>
      <c r="K37" s="24">
        <v>2202984</v>
      </c>
    </row>
    <row r="38" spans="1:11" ht="300" customHeight="1">
      <c r="A38" s="5" t="s">
        <v>88</v>
      </c>
      <c r="B38" s="3" t="s">
        <v>124</v>
      </c>
      <c r="C38" s="3" t="s">
        <v>97</v>
      </c>
      <c r="D38" s="3" t="s">
        <v>111</v>
      </c>
      <c r="E38" s="3" t="s">
        <v>110</v>
      </c>
      <c r="F38" s="3" t="s">
        <v>113</v>
      </c>
      <c r="G38" s="3" t="s">
        <v>111</v>
      </c>
      <c r="H38" s="3" t="s">
        <v>143</v>
      </c>
      <c r="I38" s="3" t="s">
        <v>91</v>
      </c>
      <c r="J38" s="24">
        <v>42128007</v>
      </c>
      <c r="K38" s="24">
        <v>42128007</v>
      </c>
    </row>
    <row r="39" spans="1:11" ht="252">
      <c r="A39" s="5" t="s">
        <v>36</v>
      </c>
      <c r="B39" s="3" t="s">
        <v>124</v>
      </c>
      <c r="C39" s="3" t="s">
        <v>97</v>
      </c>
      <c r="D39" s="3" t="s">
        <v>111</v>
      </c>
      <c r="E39" s="3" t="s">
        <v>110</v>
      </c>
      <c r="F39" s="3" t="s">
        <v>113</v>
      </c>
      <c r="G39" s="3" t="s">
        <v>111</v>
      </c>
      <c r="H39" s="3" t="s">
        <v>143</v>
      </c>
      <c r="I39" s="3" t="s">
        <v>93</v>
      </c>
      <c r="J39" s="24">
        <v>875507</v>
      </c>
      <c r="K39" s="24">
        <v>875507</v>
      </c>
    </row>
    <row r="40" spans="1:11" ht="409.5">
      <c r="A40" s="5" t="s">
        <v>204</v>
      </c>
      <c r="B40" s="3" t="s">
        <v>124</v>
      </c>
      <c r="C40" s="3" t="s">
        <v>97</v>
      </c>
      <c r="D40" s="3" t="s">
        <v>111</v>
      </c>
      <c r="E40" s="3" t="s">
        <v>110</v>
      </c>
      <c r="F40" s="3" t="s">
        <v>113</v>
      </c>
      <c r="G40" s="3" t="s">
        <v>97</v>
      </c>
      <c r="H40" s="3" t="s">
        <v>203</v>
      </c>
      <c r="I40" s="3" t="s">
        <v>93</v>
      </c>
      <c r="J40" s="24">
        <v>249033</v>
      </c>
      <c r="K40" s="24">
        <v>249033</v>
      </c>
    </row>
    <row r="41" spans="1:11" ht="173.25">
      <c r="A41" s="5" t="s">
        <v>202</v>
      </c>
      <c r="B41" s="3" t="s">
        <v>124</v>
      </c>
      <c r="C41" s="3" t="s">
        <v>97</v>
      </c>
      <c r="D41" s="3" t="s">
        <v>111</v>
      </c>
      <c r="E41" s="3" t="s">
        <v>110</v>
      </c>
      <c r="F41" s="3" t="s">
        <v>113</v>
      </c>
      <c r="G41" s="3" t="s">
        <v>97</v>
      </c>
      <c r="H41" s="3" t="s">
        <v>150</v>
      </c>
      <c r="I41" s="3" t="s">
        <v>93</v>
      </c>
      <c r="J41" s="24">
        <f>14681+4098340.1</f>
        <v>4113021.1</v>
      </c>
      <c r="K41" s="24">
        <v>14681</v>
      </c>
    </row>
    <row r="42" spans="1:11" ht="180.75" customHeight="1">
      <c r="A42" s="23" t="s">
        <v>208</v>
      </c>
      <c r="B42" s="10" t="s">
        <v>124</v>
      </c>
      <c r="C42" s="10" t="s">
        <v>97</v>
      </c>
      <c r="D42" s="10" t="s">
        <v>111</v>
      </c>
      <c r="E42" s="10" t="s">
        <v>110</v>
      </c>
      <c r="F42" s="10" t="s">
        <v>113</v>
      </c>
      <c r="G42" s="10" t="s">
        <v>206</v>
      </c>
      <c r="H42" s="10" t="s">
        <v>207</v>
      </c>
      <c r="I42" s="10" t="s">
        <v>91</v>
      </c>
      <c r="J42" s="24">
        <v>0</v>
      </c>
      <c r="K42" s="24">
        <v>0</v>
      </c>
    </row>
    <row r="43" spans="1:11" ht="80.25" customHeight="1">
      <c r="A43" s="5" t="s">
        <v>54</v>
      </c>
      <c r="B43" s="3" t="s">
        <v>124</v>
      </c>
      <c r="C43" s="3" t="s">
        <v>97</v>
      </c>
      <c r="D43" s="3" t="s">
        <v>112</v>
      </c>
      <c r="E43" s="3" t="s">
        <v>110</v>
      </c>
      <c r="F43" s="3" t="s">
        <v>113</v>
      </c>
      <c r="G43" s="3" t="s">
        <v>112</v>
      </c>
      <c r="H43" s="3" t="s">
        <v>145</v>
      </c>
      <c r="I43" s="10" t="s">
        <v>108</v>
      </c>
      <c r="J43" s="24">
        <v>4624838</v>
      </c>
      <c r="K43" s="24">
        <v>4674838</v>
      </c>
    </row>
    <row r="44" spans="1:11" ht="94.5" customHeight="1">
      <c r="A44" s="5" t="s">
        <v>55</v>
      </c>
      <c r="B44" s="3" t="s">
        <v>124</v>
      </c>
      <c r="C44" s="3" t="s">
        <v>97</v>
      </c>
      <c r="D44" s="3" t="s">
        <v>112</v>
      </c>
      <c r="E44" s="3" t="s">
        <v>109</v>
      </c>
      <c r="F44" s="3" t="s">
        <v>113</v>
      </c>
      <c r="G44" s="3" t="s">
        <v>110</v>
      </c>
      <c r="H44" s="3" t="s">
        <v>159</v>
      </c>
      <c r="I44" s="10" t="s">
        <v>108</v>
      </c>
      <c r="J44" s="24">
        <v>5317659.08</v>
      </c>
      <c r="K44" s="24">
        <v>5417659.0800000001</v>
      </c>
    </row>
    <row r="45" spans="1:11" ht="94.5">
      <c r="A45" s="5" t="s">
        <v>37</v>
      </c>
      <c r="B45" s="3" t="s">
        <v>124</v>
      </c>
      <c r="C45" s="3" t="s">
        <v>97</v>
      </c>
      <c r="D45" s="3" t="s">
        <v>106</v>
      </c>
      <c r="E45" s="3" t="s">
        <v>110</v>
      </c>
      <c r="F45" s="3" t="s">
        <v>113</v>
      </c>
      <c r="G45" s="3" t="s">
        <v>107</v>
      </c>
      <c r="H45" s="3" t="s">
        <v>89</v>
      </c>
      <c r="I45" s="3" t="s">
        <v>93</v>
      </c>
      <c r="J45" s="24">
        <f>20874+387660</f>
        <v>408534</v>
      </c>
      <c r="K45" s="24">
        <f>20874+387660</f>
        <v>408534</v>
      </c>
    </row>
    <row r="46" spans="1:11" ht="110.25">
      <c r="A46" s="5" t="s">
        <v>38</v>
      </c>
      <c r="B46" s="3" t="s">
        <v>124</v>
      </c>
      <c r="C46" s="3" t="s">
        <v>97</v>
      </c>
      <c r="D46" s="3" t="s">
        <v>106</v>
      </c>
      <c r="E46" s="3" t="s">
        <v>110</v>
      </c>
      <c r="F46" s="3" t="s">
        <v>113</v>
      </c>
      <c r="G46" s="3" t="s">
        <v>107</v>
      </c>
      <c r="H46" s="3" t="s">
        <v>129</v>
      </c>
      <c r="I46" s="3" t="s">
        <v>93</v>
      </c>
      <c r="J46" s="24">
        <v>29820</v>
      </c>
      <c r="K46" s="24">
        <v>29820</v>
      </c>
    </row>
    <row r="47" spans="1:11" ht="144" customHeight="1">
      <c r="A47" s="5" t="s">
        <v>195</v>
      </c>
      <c r="B47" s="3" t="s">
        <v>124</v>
      </c>
      <c r="C47" s="3" t="s">
        <v>97</v>
      </c>
      <c r="D47" s="3" t="s">
        <v>106</v>
      </c>
      <c r="E47" s="3" t="s">
        <v>110</v>
      </c>
      <c r="F47" s="3" t="s">
        <v>113</v>
      </c>
      <c r="G47" s="3" t="s">
        <v>98</v>
      </c>
      <c r="H47" s="3" t="s">
        <v>146</v>
      </c>
      <c r="I47" s="3" t="s">
        <v>91</v>
      </c>
      <c r="J47" s="24">
        <f>3265109.4+986063</f>
        <v>4251172.4000000004</v>
      </c>
      <c r="K47" s="24">
        <v>4251172.4000000004</v>
      </c>
    </row>
    <row r="48" spans="1:11" ht="95.25" customHeight="1">
      <c r="A48" s="5" t="s">
        <v>41</v>
      </c>
      <c r="B48" s="3" t="s">
        <v>124</v>
      </c>
      <c r="C48" s="3" t="s">
        <v>97</v>
      </c>
      <c r="D48" s="3" t="s">
        <v>106</v>
      </c>
      <c r="E48" s="3" t="s">
        <v>110</v>
      </c>
      <c r="F48" s="3" t="s">
        <v>113</v>
      </c>
      <c r="G48" s="3" t="s">
        <v>98</v>
      </c>
      <c r="H48" s="3" t="s">
        <v>146</v>
      </c>
      <c r="I48" s="3" t="s">
        <v>93</v>
      </c>
      <c r="J48" s="24">
        <v>100404</v>
      </c>
      <c r="K48" s="24">
        <v>100404</v>
      </c>
    </row>
    <row r="49" spans="1:11" ht="78.75">
      <c r="A49" s="5" t="s">
        <v>81</v>
      </c>
      <c r="B49" s="3" t="s">
        <v>124</v>
      </c>
      <c r="C49" s="3" t="s">
        <v>97</v>
      </c>
      <c r="D49" s="3" t="s">
        <v>106</v>
      </c>
      <c r="E49" s="3" t="s">
        <v>110</v>
      </c>
      <c r="F49" s="3" t="s">
        <v>113</v>
      </c>
      <c r="G49" s="3" t="s">
        <v>98</v>
      </c>
      <c r="H49" s="3" t="s">
        <v>146</v>
      </c>
      <c r="I49" s="3" t="s">
        <v>95</v>
      </c>
      <c r="J49" s="24">
        <v>6000</v>
      </c>
      <c r="K49" s="24">
        <v>6000</v>
      </c>
    </row>
    <row r="50" spans="1:11" ht="126">
      <c r="A50" s="5" t="s">
        <v>196</v>
      </c>
      <c r="B50" s="3" t="s">
        <v>124</v>
      </c>
      <c r="C50" s="3" t="s">
        <v>97</v>
      </c>
      <c r="D50" s="3" t="s">
        <v>106</v>
      </c>
      <c r="E50" s="3" t="s">
        <v>98</v>
      </c>
      <c r="F50" s="3" t="s">
        <v>113</v>
      </c>
      <c r="G50" s="3" t="s">
        <v>110</v>
      </c>
      <c r="H50" s="3" t="s">
        <v>134</v>
      </c>
      <c r="I50" s="3" t="s">
        <v>91</v>
      </c>
      <c r="J50" s="24">
        <f>2177117+657489</f>
        <v>2834606</v>
      </c>
      <c r="K50" s="24">
        <v>2834606</v>
      </c>
    </row>
    <row r="51" spans="1:11" ht="78.75">
      <c r="A51" s="5" t="s">
        <v>23</v>
      </c>
      <c r="B51" s="3" t="s">
        <v>124</v>
      </c>
      <c r="C51" s="3" t="s">
        <v>97</v>
      </c>
      <c r="D51" s="3" t="s">
        <v>106</v>
      </c>
      <c r="E51" s="3" t="s">
        <v>98</v>
      </c>
      <c r="F51" s="3" t="s">
        <v>113</v>
      </c>
      <c r="G51" s="3" t="s">
        <v>110</v>
      </c>
      <c r="H51" s="3" t="s">
        <v>134</v>
      </c>
      <c r="I51" s="3" t="s">
        <v>93</v>
      </c>
      <c r="J51" s="24">
        <v>22548</v>
      </c>
      <c r="K51" s="24">
        <v>22548</v>
      </c>
    </row>
    <row r="52" spans="1:11" ht="47.25">
      <c r="A52" s="5" t="s">
        <v>82</v>
      </c>
      <c r="B52" s="3" t="s">
        <v>124</v>
      </c>
      <c r="C52" s="3" t="s">
        <v>97</v>
      </c>
      <c r="D52" s="3" t="s">
        <v>106</v>
      </c>
      <c r="E52" s="3" t="s">
        <v>98</v>
      </c>
      <c r="F52" s="3" t="s">
        <v>113</v>
      </c>
      <c r="G52" s="3" t="s">
        <v>110</v>
      </c>
      <c r="H52" s="3" t="s">
        <v>134</v>
      </c>
      <c r="I52" s="3" t="s">
        <v>95</v>
      </c>
      <c r="J52" s="24">
        <v>10000</v>
      </c>
      <c r="K52" s="24">
        <v>10000</v>
      </c>
    </row>
    <row r="53" spans="1:11" ht="409.5">
      <c r="A53" s="5" t="s">
        <v>210</v>
      </c>
      <c r="B53" s="10" t="s">
        <v>124</v>
      </c>
      <c r="C53" s="10" t="s">
        <v>99</v>
      </c>
      <c r="D53" s="10" t="s">
        <v>109</v>
      </c>
      <c r="E53" s="10" t="s">
        <v>110</v>
      </c>
      <c r="F53" s="10" t="s">
        <v>113</v>
      </c>
      <c r="G53" s="10" t="s">
        <v>97</v>
      </c>
      <c r="H53" s="10" t="s">
        <v>209</v>
      </c>
      <c r="I53" s="10" t="s">
        <v>93</v>
      </c>
      <c r="J53" s="26">
        <v>370141.85</v>
      </c>
      <c r="K53" s="24">
        <v>361899.83</v>
      </c>
    </row>
    <row r="54" spans="1:11" ht="126">
      <c r="A54" s="5" t="s">
        <v>68</v>
      </c>
      <c r="B54" s="3" t="s">
        <v>124</v>
      </c>
      <c r="C54" s="3" t="s">
        <v>99</v>
      </c>
      <c r="D54" s="3" t="s">
        <v>109</v>
      </c>
      <c r="E54" s="3" t="s">
        <v>110</v>
      </c>
      <c r="F54" s="3" t="s">
        <v>113</v>
      </c>
      <c r="G54" s="3" t="s">
        <v>97</v>
      </c>
      <c r="H54" s="3" t="s">
        <v>130</v>
      </c>
      <c r="I54" s="3" t="s">
        <v>100</v>
      </c>
      <c r="J54" s="24">
        <v>888280.5</v>
      </c>
      <c r="K54" s="24">
        <v>888280.5</v>
      </c>
    </row>
    <row r="55" spans="1:11" ht="127.5" customHeight="1">
      <c r="A55" s="9" t="s">
        <v>51</v>
      </c>
      <c r="B55" s="3" t="s">
        <v>124</v>
      </c>
      <c r="C55" s="3" t="s">
        <v>90</v>
      </c>
      <c r="D55" s="3" t="s">
        <v>110</v>
      </c>
      <c r="E55" s="3" t="s">
        <v>109</v>
      </c>
      <c r="F55" s="3" t="s">
        <v>113</v>
      </c>
      <c r="G55" s="3" t="s">
        <v>111</v>
      </c>
      <c r="H55" s="3" t="s">
        <v>160</v>
      </c>
      <c r="I55" s="3" t="s">
        <v>108</v>
      </c>
      <c r="J55" s="24">
        <v>465750</v>
      </c>
      <c r="K55" s="24">
        <v>465750</v>
      </c>
    </row>
    <row r="56" spans="1:11" s="7" customFormat="1" ht="31.5">
      <c r="A56" s="12" t="s">
        <v>186</v>
      </c>
      <c r="B56" s="19" t="s">
        <v>118</v>
      </c>
      <c r="C56" s="16"/>
      <c r="D56" s="16"/>
      <c r="E56" s="16"/>
      <c r="F56" s="16"/>
      <c r="G56" s="16"/>
      <c r="H56" s="16"/>
      <c r="I56" s="16"/>
      <c r="J56" s="18">
        <f>SUM(J57:J62)</f>
        <v>5982623</v>
      </c>
      <c r="K56" s="18">
        <f>SUM(K57:K62)</f>
        <v>5982623</v>
      </c>
    </row>
    <row r="57" spans="1:11" ht="126">
      <c r="A57" s="5" t="s">
        <v>196</v>
      </c>
      <c r="B57" s="3" t="s">
        <v>118</v>
      </c>
      <c r="C57" s="3" t="s">
        <v>110</v>
      </c>
      <c r="D57" s="3" t="s">
        <v>96</v>
      </c>
      <c r="E57" s="3" t="s">
        <v>98</v>
      </c>
      <c r="F57" s="3" t="s">
        <v>113</v>
      </c>
      <c r="G57" s="3" t="s">
        <v>110</v>
      </c>
      <c r="H57" s="3" t="s">
        <v>134</v>
      </c>
      <c r="I57" s="3" t="s">
        <v>91</v>
      </c>
      <c r="J57" s="24">
        <f>4485156+1354517</f>
        <v>5839673</v>
      </c>
      <c r="K57" s="24">
        <v>5839673</v>
      </c>
    </row>
    <row r="58" spans="1:11" ht="78.75">
      <c r="A58" s="5" t="s">
        <v>23</v>
      </c>
      <c r="B58" s="3" t="s">
        <v>118</v>
      </c>
      <c r="C58" s="3" t="s">
        <v>110</v>
      </c>
      <c r="D58" s="3" t="s">
        <v>96</v>
      </c>
      <c r="E58" s="3" t="s">
        <v>98</v>
      </c>
      <c r="F58" s="3" t="s">
        <v>113</v>
      </c>
      <c r="G58" s="3" t="s">
        <v>110</v>
      </c>
      <c r="H58" s="3" t="s">
        <v>134</v>
      </c>
      <c r="I58" s="3" t="s">
        <v>93</v>
      </c>
      <c r="J58" s="24">
        <v>32400</v>
      </c>
      <c r="K58" s="24">
        <v>32400</v>
      </c>
    </row>
    <row r="59" spans="1:11" ht="157.5">
      <c r="A59" s="5" t="s">
        <v>197</v>
      </c>
      <c r="B59" s="3" t="s">
        <v>118</v>
      </c>
      <c r="C59" s="3" t="s">
        <v>110</v>
      </c>
      <c r="D59" s="3" t="s">
        <v>96</v>
      </c>
      <c r="E59" s="3" t="s">
        <v>98</v>
      </c>
      <c r="F59" s="3" t="s">
        <v>113</v>
      </c>
      <c r="G59" s="3" t="s">
        <v>110</v>
      </c>
      <c r="H59" s="3" t="s">
        <v>162</v>
      </c>
      <c r="I59" s="3" t="s">
        <v>91</v>
      </c>
      <c r="J59" s="24">
        <v>17288</v>
      </c>
      <c r="K59" s="24">
        <v>17288</v>
      </c>
    </row>
    <row r="60" spans="1:11" ht="157.5">
      <c r="A60" s="5" t="s">
        <v>198</v>
      </c>
      <c r="B60" s="3" t="s">
        <v>118</v>
      </c>
      <c r="C60" s="3" t="s">
        <v>110</v>
      </c>
      <c r="D60" s="3" t="s">
        <v>96</v>
      </c>
      <c r="E60" s="3" t="s">
        <v>98</v>
      </c>
      <c r="F60" s="3" t="s">
        <v>113</v>
      </c>
      <c r="G60" s="3" t="s">
        <v>110</v>
      </c>
      <c r="H60" s="3" t="s">
        <v>163</v>
      </c>
      <c r="I60" s="3" t="s">
        <v>91</v>
      </c>
      <c r="J60" s="24">
        <v>48200</v>
      </c>
      <c r="K60" s="24">
        <v>48200</v>
      </c>
    </row>
    <row r="61" spans="1:11" ht="157.5">
      <c r="A61" s="5" t="s">
        <v>0</v>
      </c>
      <c r="B61" s="3" t="s">
        <v>118</v>
      </c>
      <c r="C61" s="3" t="s">
        <v>110</v>
      </c>
      <c r="D61" s="3" t="s">
        <v>96</v>
      </c>
      <c r="E61" s="3" t="s">
        <v>98</v>
      </c>
      <c r="F61" s="3" t="s">
        <v>113</v>
      </c>
      <c r="G61" s="3" t="s">
        <v>110</v>
      </c>
      <c r="H61" s="3" t="s">
        <v>164</v>
      </c>
      <c r="I61" s="3" t="s">
        <v>91</v>
      </c>
      <c r="J61" s="24">
        <v>15326</v>
      </c>
      <c r="K61" s="24">
        <v>15326</v>
      </c>
    </row>
    <row r="62" spans="1:11" ht="145.5" customHeight="1">
      <c r="A62" s="5" t="s">
        <v>1</v>
      </c>
      <c r="B62" s="3" t="s">
        <v>118</v>
      </c>
      <c r="C62" s="3" t="s">
        <v>110</v>
      </c>
      <c r="D62" s="3" t="s">
        <v>96</v>
      </c>
      <c r="E62" s="3" t="s">
        <v>98</v>
      </c>
      <c r="F62" s="3" t="s">
        <v>113</v>
      </c>
      <c r="G62" s="3" t="s">
        <v>110</v>
      </c>
      <c r="H62" s="3" t="s">
        <v>165</v>
      </c>
      <c r="I62" s="3" t="s">
        <v>91</v>
      </c>
      <c r="J62" s="24">
        <v>29736</v>
      </c>
      <c r="K62" s="24">
        <v>29736</v>
      </c>
    </row>
    <row r="63" spans="1:11" s="6" customFormat="1" ht="78.75">
      <c r="A63" s="14" t="s">
        <v>187</v>
      </c>
      <c r="B63" s="15">
        <v>166</v>
      </c>
      <c r="C63" s="17"/>
      <c r="D63" s="17"/>
      <c r="E63" s="17"/>
      <c r="F63" s="17"/>
      <c r="G63" s="17"/>
      <c r="H63" s="17"/>
      <c r="I63" s="17"/>
      <c r="J63" s="18">
        <f>SUM(J64:J70)</f>
        <v>5332350.6100000003</v>
      </c>
      <c r="K63" s="18">
        <f>SUM(K64:K70)</f>
        <v>4609863</v>
      </c>
    </row>
    <row r="64" spans="1:11" ht="126">
      <c r="A64" s="5" t="s">
        <v>196</v>
      </c>
      <c r="B64" s="3" t="s">
        <v>120</v>
      </c>
      <c r="C64" s="3" t="s">
        <v>110</v>
      </c>
      <c r="D64" s="3" t="s">
        <v>94</v>
      </c>
      <c r="E64" s="3" t="s">
        <v>98</v>
      </c>
      <c r="F64" s="3" t="s">
        <v>113</v>
      </c>
      <c r="G64" s="3" t="s">
        <v>110</v>
      </c>
      <c r="H64" s="3" t="s">
        <v>134</v>
      </c>
      <c r="I64" s="3" t="s">
        <v>91</v>
      </c>
      <c r="J64" s="24">
        <f>3459234+1044689</f>
        <v>4503923</v>
      </c>
      <c r="K64" s="24">
        <v>4503923</v>
      </c>
    </row>
    <row r="65" spans="1:11" ht="78.75">
      <c r="A65" s="5" t="s">
        <v>23</v>
      </c>
      <c r="B65" s="3" t="s">
        <v>120</v>
      </c>
      <c r="C65" s="3" t="s">
        <v>110</v>
      </c>
      <c r="D65" s="3" t="s">
        <v>94</v>
      </c>
      <c r="E65" s="3" t="s">
        <v>98</v>
      </c>
      <c r="F65" s="3" t="s">
        <v>113</v>
      </c>
      <c r="G65" s="3" t="s">
        <v>110</v>
      </c>
      <c r="H65" s="3" t="s">
        <v>134</v>
      </c>
      <c r="I65" s="3" t="s">
        <v>93</v>
      </c>
      <c r="J65" s="24">
        <v>37047</v>
      </c>
      <c r="K65" s="24">
        <v>37047</v>
      </c>
    </row>
    <row r="66" spans="1:11" ht="174" customHeight="1">
      <c r="A66" s="5" t="s">
        <v>2</v>
      </c>
      <c r="B66" s="3" t="s">
        <v>120</v>
      </c>
      <c r="C66" s="3" t="s">
        <v>110</v>
      </c>
      <c r="D66" s="3" t="s">
        <v>94</v>
      </c>
      <c r="E66" s="3" t="s">
        <v>98</v>
      </c>
      <c r="F66" s="3" t="s">
        <v>113</v>
      </c>
      <c r="G66" s="3" t="s">
        <v>110</v>
      </c>
      <c r="H66" s="3" t="s">
        <v>190</v>
      </c>
      <c r="I66" s="3" t="s">
        <v>91</v>
      </c>
      <c r="J66" s="24">
        <v>16542</v>
      </c>
      <c r="K66" s="24">
        <v>16542</v>
      </c>
    </row>
    <row r="67" spans="1:11" ht="177.75" customHeight="1">
      <c r="A67" s="5" t="s">
        <v>3</v>
      </c>
      <c r="B67" s="3" t="s">
        <v>120</v>
      </c>
      <c r="C67" s="3" t="s">
        <v>110</v>
      </c>
      <c r="D67" s="3" t="s">
        <v>94</v>
      </c>
      <c r="E67" s="3" t="s">
        <v>98</v>
      </c>
      <c r="F67" s="3" t="s">
        <v>113</v>
      </c>
      <c r="G67" s="3" t="s">
        <v>110</v>
      </c>
      <c r="H67" s="3" t="s">
        <v>166</v>
      </c>
      <c r="I67" s="3" t="s">
        <v>91</v>
      </c>
      <c r="J67" s="24">
        <v>19000</v>
      </c>
      <c r="K67" s="24">
        <v>19000</v>
      </c>
    </row>
    <row r="68" spans="1:11" ht="176.25" customHeight="1">
      <c r="A68" s="5" t="s">
        <v>4</v>
      </c>
      <c r="B68" s="3" t="s">
        <v>120</v>
      </c>
      <c r="C68" s="3" t="s">
        <v>110</v>
      </c>
      <c r="D68" s="3" t="s">
        <v>94</v>
      </c>
      <c r="E68" s="3" t="s">
        <v>98</v>
      </c>
      <c r="F68" s="3" t="s">
        <v>113</v>
      </c>
      <c r="G68" s="3" t="s">
        <v>110</v>
      </c>
      <c r="H68" s="3" t="s">
        <v>167</v>
      </c>
      <c r="I68" s="3" t="s">
        <v>91</v>
      </c>
      <c r="J68" s="24">
        <v>16494</v>
      </c>
      <c r="K68" s="24">
        <v>16494</v>
      </c>
    </row>
    <row r="69" spans="1:11" ht="179.25" customHeight="1">
      <c r="A69" s="5" t="s">
        <v>5</v>
      </c>
      <c r="B69" s="3" t="s">
        <v>120</v>
      </c>
      <c r="C69" s="3" t="s">
        <v>110</v>
      </c>
      <c r="D69" s="3" t="s">
        <v>94</v>
      </c>
      <c r="E69" s="3" t="s">
        <v>98</v>
      </c>
      <c r="F69" s="3" t="s">
        <v>113</v>
      </c>
      <c r="G69" s="3" t="s">
        <v>110</v>
      </c>
      <c r="H69" s="3" t="s">
        <v>168</v>
      </c>
      <c r="I69" s="3" t="s">
        <v>91</v>
      </c>
      <c r="J69" s="24">
        <v>16857</v>
      </c>
      <c r="K69" s="24">
        <v>16857</v>
      </c>
    </row>
    <row r="70" spans="1:11" ht="80.25" customHeight="1">
      <c r="A70" s="27" t="s">
        <v>8</v>
      </c>
      <c r="B70" s="3" t="s">
        <v>120</v>
      </c>
      <c r="C70" s="3" t="s">
        <v>109</v>
      </c>
      <c r="D70" s="3" t="s">
        <v>107</v>
      </c>
      <c r="E70" s="3" t="s">
        <v>151</v>
      </c>
      <c r="F70" s="3" t="s">
        <v>132</v>
      </c>
      <c r="G70" s="3" t="s">
        <v>133</v>
      </c>
      <c r="H70" s="3" t="s">
        <v>7</v>
      </c>
      <c r="I70" s="3" t="s">
        <v>93</v>
      </c>
      <c r="J70" s="24">
        <v>722487.61</v>
      </c>
      <c r="K70" s="24">
        <v>0</v>
      </c>
    </row>
    <row r="71" spans="1:11" s="8" customFormat="1" ht="31.5">
      <c r="A71" s="14" t="s">
        <v>188</v>
      </c>
      <c r="B71" s="15">
        <v>330</v>
      </c>
      <c r="C71" s="16"/>
      <c r="D71" s="16"/>
      <c r="E71" s="16"/>
      <c r="F71" s="16"/>
      <c r="G71" s="16"/>
      <c r="H71" s="16"/>
      <c r="I71" s="16"/>
      <c r="J71" s="18">
        <f>SUM(J72:J120)</f>
        <v>67918096.099999994</v>
      </c>
      <c r="K71" s="18">
        <f>SUM(K72:K120)</f>
        <v>66876860.849999994</v>
      </c>
    </row>
    <row r="72" spans="1:11" ht="110.25">
      <c r="A72" s="5" t="s">
        <v>12</v>
      </c>
      <c r="B72" s="3" t="s">
        <v>103</v>
      </c>
      <c r="C72" s="3" t="s">
        <v>110</v>
      </c>
      <c r="D72" s="3" t="s">
        <v>111</v>
      </c>
      <c r="E72" s="3" t="s">
        <v>98</v>
      </c>
      <c r="F72" s="3" t="s">
        <v>113</v>
      </c>
      <c r="G72" s="3" t="s">
        <v>110</v>
      </c>
      <c r="H72" s="3" t="s">
        <v>140</v>
      </c>
      <c r="I72" s="3" t="s">
        <v>91</v>
      </c>
      <c r="J72" s="24">
        <v>1594384</v>
      </c>
      <c r="K72" s="24">
        <v>1594384</v>
      </c>
    </row>
    <row r="73" spans="1:11" ht="126">
      <c r="A73" s="5" t="s">
        <v>196</v>
      </c>
      <c r="B73" s="3" t="s">
        <v>103</v>
      </c>
      <c r="C73" s="3" t="s">
        <v>110</v>
      </c>
      <c r="D73" s="3" t="s">
        <v>109</v>
      </c>
      <c r="E73" s="3" t="s">
        <v>98</v>
      </c>
      <c r="F73" s="3" t="s">
        <v>113</v>
      </c>
      <c r="G73" s="3" t="s">
        <v>110</v>
      </c>
      <c r="H73" s="3" t="s">
        <v>134</v>
      </c>
      <c r="I73" s="3" t="s">
        <v>91</v>
      </c>
      <c r="J73" s="24">
        <f>13673595+4129426-3020000</f>
        <v>14783021</v>
      </c>
      <c r="K73" s="24">
        <f>17803021-3910000</f>
        <v>13893021</v>
      </c>
    </row>
    <row r="74" spans="1:11" ht="78.75">
      <c r="A74" s="5" t="s">
        <v>23</v>
      </c>
      <c r="B74" s="3" t="s">
        <v>103</v>
      </c>
      <c r="C74" s="3" t="s">
        <v>110</v>
      </c>
      <c r="D74" s="3" t="s">
        <v>109</v>
      </c>
      <c r="E74" s="3" t="s">
        <v>98</v>
      </c>
      <c r="F74" s="3" t="s">
        <v>113</v>
      </c>
      <c r="G74" s="3" t="s">
        <v>110</v>
      </c>
      <c r="H74" s="3" t="s">
        <v>134</v>
      </c>
      <c r="I74" s="3" t="s">
        <v>93</v>
      </c>
      <c r="J74" s="24">
        <v>368344</v>
      </c>
      <c r="K74" s="24">
        <v>368344</v>
      </c>
    </row>
    <row r="75" spans="1:11" ht="47.25">
      <c r="A75" s="5" t="s">
        <v>82</v>
      </c>
      <c r="B75" s="3" t="s">
        <v>103</v>
      </c>
      <c r="C75" s="3" t="s">
        <v>110</v>
      </c>
      <c r="D75" s="3" t="s">
        <v>109</v>
      </c>
      <c r="E75" s="3" t="s">
        <v>98</v>
      </c>
      <c r="F75" s="3" t="s">
        <v>113</v>
      </c>
      <c r="G75" s="3" t="s">
        <v>110</v>
      </c>
      <c r="H75" s="3" t="s">
        <v>134</v>
      </c>
      <c r="I75" s="3" t="s">
        <v>95</v>
      </c>
      <c r="J75" s="24">
        <v>7588</v>
      </c>
      <c r="K75" s="24">
        <v>7588</v>
      </c>
    </row>
    <row r="76" spans="1:11" ht="175.5" customHeight="1">
      <c r="A76" s="5" t="s">
        <v>214</v>
      </c>
      <c r="B76" s="3" t="s">
        <v>103</v>
      </c>
      <c r="C76" s="3" t="s">
        <v>110</v>
      </c>
      <c r="D76" s="3" t="s">
        <v>109</v>
      </c>
      <c r="E76" s="3" t="s">
        <v>98</v>
      </c>
      <c r="F76" s="3" t="s">
        <v>113</v>
      </c>
      <c r="G76" s="3" t="s">
        <v>110</v>
      </c>
      <c r="H76" s="3" t="s">
        <v>169</v>
      </c>
      <c r="I76" s="3" t="s">
        <v>91</v>
      </c>
      <c r="J76" s="24">
        <v>21019</v>
      </c>
      <c r="K76" s="24">
        <v>21019</v>
      </c>
    </row>
    <row r="77" spans="1:11" ht="177" customHeight="1">
      <c r="A77" s="5" t="s">
        <v>14</v>
      </c>
      <c r="B77" s="3" t="s">
        <v>103</v>
      </c>
      <c r="C77" s="3" t="s">
        <v>110</v>
      </c>
      <c r="D77" s="3" t="s">
        <v>109</v>
      </c>
      <c r="E77" s="3" t="s">
        <v>98</v>
      </c>
      <c r="F77" s="3" t="s">
        <v>113</v>
      </c>
      <c r="G77" s="3" t="s">
        <v>110</v>
      </c>
      <c r="H77" s="3" t="s">
        <v>170</v>
      </c>
      <c r="I77" s="3" t="s">
        <v>91</v>
      </c>
      <c r="J77" s="24">
        <v>59100</v>
      </c>
      <c r="K77" s="24">
        <v>59100</v>
      </c>
    </row>
    <row r="78" spans="1:11" ht="173.25" customHeight="1">
      <c r="A78" s="5" t="s">
        <v>65</v>
      </c>
      <c r="B78" s="3" t="s">
        <v>103</v>
      </c>
      <c r="C78" s="3" t="s">
        <v>110</v>
      </c>
      <c r="D78" s="3" t="s">
        <v>109</v>
      </c>
      <c r="E78" s="3" t="s">
        <v>98</v>
      </c>
      <c r="F78" s="3" t="s">
        <v>113</v>
      </c>
      <c r="G78" s="3" t="s">
        <v>110</v>
      </c>
      <c r="H78" s="3" t="s">
        <v>171</v>
      </c>
      <c r="I78" s="3" t="s">
        <v>91</v>
      </c>
      <c r="J78" s="24">
        <v>18573</v>
      </c>
      <c r="K78" s="24">
        <v>18573</v>
      </c>
    </row>
    <row r="79" spans="1:11" ht="176.25" customHeight="1">
      <c r="A79" s="5" t="s">
        <v>15</v>
      </c>
      <c r="B79" s="3" t="s">
        <v>103</v>
      </c>
      <c r="C79" s="3" t="s">
        <v>110</v>
      </c>
      <c r="D79" s="3" t="s">
        <v>109</v>
      </c>
      <c r="E79" s="3" t="s">
        <v>98</v>
      </c>
      <c r="F79" s="3" t="s">
        <v>113</v>
      </c>
      <c r="G79" s="3" t="s">
        <v>110</v>
      </c>
      <c r="H79" s="3" t="s">
        <v>64</v>
      </c>
      <c r="I79" s="3" t="s">
        <v>91</v>
      </c>
      <c r="J79" s="24">
        <v>36228</v>
      </c>
      <c r="K79" s="24">
        <v>36228</v>
      </c>
    </row>
    <row r="80" spans="1:11" ht="173.25">
      <c r="A80" s="5" t="s">
        <v>16</v>
      </c>
      <c r="B80" s="3" t="s">
        <v>103</v>
      </c>
      <c r="C80" s="3" t="s">
        <v>110</v>
      </c>
      <c r="D80" s="3" t="s">
        <v>109</v>
      </c>
      <c r="E80" s="3" t="s">
        <v>98</v>
      </c>
      <c r="F80" s="3" t="s">
        <v>113</v>
      </c>
      <c r="G80" s="3" t="s">
        <v>110</v>
      </c>
      <c r="H80" s="3" t="s">
        <v>172</v>
      </c>
      <c r="I80" s="3" t="s">
        <v>91</v>
      </c>
      <c r="J80" s="24">
        <v>10447</v>
      </c>
      <c r="K80" s="24">
        <v>10447</v>
      </c>
    </row>
    <row r="81" spans="1:11" ht="173.25">
      <c r="A81" s="5" t="s">
        <v>17</v>
      </c>
      <c r="B81" s="3" t="s">
        <v>103</v>
      </c>
      <c r="C81" s="3" t="s">
        <v>110</v>
      </c>
      <c r="D81" s="3" t="s">
        <v>109</v>
      </c>
      <c r="E81" s="3" t="s">
        <v>98</v>
      </c>
      <c r="F81" s="3" t="s">
        <v>113</v>
      </c>
      <c r="G81" s="3" t="s">
        <v>110</v>
      </c>
      <c r="H81" s="3" t="s">
        <v>173</v>
      </c>
      <c r="I81" s="3" t="s">
        <v>91</v>
      </c>
      <c r="J81" s="24">
        <v>30400</v>
      </c>
      <c r="K81" s="24">
        <v>30400</v>
      </c>
    </row>
    <row r="82" spans="1:11" ht="173.25">
      <c r="A82" s="5" t="s">
        <v>18</v>
      </c>
      <c r="B82" s="3" t="s">
        <v>103</v>
      </c>
      <c r="C82" s="3" t="s">
        <v>110</v>
      </c>
      <c r="D82" s="3" t="s">
        <v>109</v>
      </c>
      <c r="E82" s="3" t="s">
        <v>98</v>
      </c>
      <c r="F82" s="3" t="s">
        <v>113</v>
      </c>
      <c r="G82" s="3" t="s">
        <v>110</v>
      </c>
      <c r="H82" s="3" t="s">
        <v>174</v>
      </c>
      <c r="I82" s="3" t="s">
        <v>91</v>
      </c>
      <c r="J82" s="24">
        <v>9218</v>
      </c>
      <c r="K82" s="24">
        <v>9218</v>
      </c>
    </row>
    <row r="83" spans="1:11" ht="173.25">
      <c r="A83" s="5" t="s">
        <v>19</v>
      </c>
      <c r="B83" s="3" t="s">
        <v>103</v>
      </c>
      <c r="C83" s="3" t="s">
        <v>110</v>
      </c>
      <c r="D83" s="3" t="s">
        <v>109</v>
      </c>
      <c r="E83" s="3" t="s">
        <v>98</v>
      </c>
      <c r="F83" s="3" t="s">
        <v>113</v>
      </c>
      <c r="G83" s="3" t="s">
        <v>110</v>
      </c>
      <c r="H83" s="3" t="s">
        <v>175</v>
      </c>
      <c r="I83" s="3" t="s">
        <v>91</v>
      </c>
      <c r="J83" s="24">
        <v>18179</v>
      </c>
      <c r="K83" s="24">
        <v>18179</v>
      </c>
    </row>
    <row r="84" spans="1:11" ht="141.75">
      <c r="A84" s="5" t="s">
        <v>22</v>
      </c>
      <c r="B84" s="3" t="s">
        <v>103</v>
      </c>
      <c r="C84" s="3" t="s">
        <v>110</v>
      </c>
      <c r="D84" s="3" t="s">
        <v>109</v>
      </c>
      <c r="E84" s="3" t="s">
        <v>99</v>
      </c>
      <c r="F84" s="3" t="s">
        <v>113</v>
      </c>
      <c r="G84" s="3" t="s">
        <v>110</v>
      </c>
      <c r="H84" s="3" t="s">
        <v>137</v>
      </c>
      <c r="I84" s="3" t="s">
        <v>91</v>
      </c>
      <c r="J84" s="31">
        <f>432834+130715.87</f>
        <v>563549.87</v>
      </c>
      <c r="K84" s="31">
        <f>432834+130715.87</f>
        <v>563549.87</v>
      </c>
    </row>
    <row r="85" spans="1:11" ht="94.5">
      <c r="A85" s="5" t="s">
        <v>66</v>
      </c>
      <c r="B85" s="3" t="s">
        <v>103</v>
      </c>
      <c r="C85" s="3" t="s">
        <v>110</v>
      </c>
      <c r="D85" s="3" t="s">
        <v>109</v>
      </c>
      <c r="E85" s="3" t="s">
        <v>99</v>
      </c>
      <c r="F85" s="3" t="s">
        <v>113</v>
      </c>
      <c r="G85" s="3" t="s">
        <v>110</v>
      </c>
      <c r="H85" s="3" t="s">
        <v>137</v>
      </c>
      <c r="I85" s="3" t="s">
        <v>93</v>
      </c>
      <c r="J85" s="31">
        <v>2777.98</v>
      </c>
      <c r="K85" s="31">
        <v>2777.98</v>
      </c>
    </row>
    <row r="86" spans="1:11" ht="94.5" customHeight="1">
      <c r="A86" s="5" t="s">
        <v>67</v>
      </c>
      <c r="B86" s="3" t="s">
        <v>103</v>
      </c>
      <c r="C86" s="3" t="s">
        <v>110</v>
      </c>
      <c r="D86" s="3" t="s">
        <v>107</v>
      </c>
      <c r="E86" s="3" t="s">
        <v>151</v>
      </c>
      <c r="F86" s="3" t="s">
        <v>132</v>
      </c>
      <c r="G86" s="3" t="s">
        <v>133</v>
      </c>
      <c r="H86" s="3" t="s">
        <v>142</v>
      </c>
      <c r="I86" s="3" t="s">
        <v>93</v>
      </c>
      <c r="J86" s="24">
        <v>225.86</v>
      </c>
      <c r="K86" s="24">
        <v>0</v>
      </c>
    </row>
    <row r="87" spans="1:11" ht="47.25">
      <c r="A87" s="5" t="s">
        <v>39</v>
      </c>
      <c r="B87" s="3" t="s">
        <v>103</v>
      </c>
      <c r="C87" s="3" t="s">
        <v>110</v>
      </c>
      <c r="D87" s="3" t="s">
        <v>90</v>
      </c>
      <c r="E87" s="3" t="s">
        <v>98</v>
      </c>
      <c r="F87" s="3" t="s">
        <v>113</v>
      </c>
      <c r="G87" s="3" t="s">
        <v>109</v>
      </c>
      <c r="H87" s="3" t="s">
        <v>135</v>
      </c>
      <c r="I87" s="3" t="s">
        <v>95</v>
      </c>
      <c r="J87" s="24">
        <v>100000</v>
      </c>
      <c r="K87" s="24">
        <v>100000</v>
      </c>
    </row>
    <row r="88" spans="1:11" ht="128.25" customHeight="1">
      <c r="A88" s="5" t="s">
        <v>13</v>
      </c>
      <c r="B88" s="3" t="s">
        <v>103</v>
      </c>
      <c r="C88" s="3" t="s">
        <v>110</v>
      </c>
      <c r="D88" s="3" t="s">
        <v>94</v>
      </c>
      <c r="E88" s="3" t="s">
        <v>98</v>
      </c>
      <c r="F88" s="3" t="s">
        <v>113</v>
      </c>
      <c r="G88" s="3" t="s">
        <v>110</v>
      </c>
      <c r="H88" s="3" t="s">
        <v>161</v>
      </c>
      <c r="I88" s="3" t="s">
        <v>91</v>
      </c>
      <c r="J88" s="24">
        <f>4730753+1428687</f>
        <v>6159440</v>
      </c>
      <c r="K88" s="24">
        <v>6159440</v>
      </c>
    </row>
    <row r="89" spans="1:11" ht="78.75">
      <c r="A89" s="5" t="s">
        <v>46</v>
      </c>
      <c r="B89" s="3" t="s">
        <v>103</v>
      </c>
      <c r="C89" s="3" t="s">
        <v>110</v>
      </c>
      <c r="D89" s="3" t="s">
        <v>94</v>
      </c>
      <c r="E89" s="3" t="s">
        <v>98</v>
      </c>
      <c r="F89" s="3" t="s">
        <v>113</v>
      </c>
      <c r="G89" s="3" t="s">
        <v>110</v>
      </c>
      <c r="H89" s="3" t="s">
        <v>161</v>
      </c>
      <c r="I89" s="3" t="s">
        <v>93</v>
      </c>
      <c r="J89" s="24">
        <f>568660+1007000</f>
        <v>1575660</v>
      </c>
      <c r="K89" s="24">
        <f>550000+1007000+18660</f>
        <v>1575660</v>
      </c>
    </row>
    <row r="90" spans="1:11" ht="63">
      <c r="A90" s="5" t="s">
        <v>85</v>
      </c>
      <c r="B90" s="3" t="s">
        <v>103</v>
      </c>
      <c r="C90" s="3" t="s">
        <v>110</v>
      </c>
      <c r="D90" s="3" t="s">
        <v>94</v>
      </c>
      <c r="E90" s="3" t="s">
        <v>98</v>
      </c>
      <c r="F90" s="3" t="s">
        <v>113</v>
      </c>
      <c r="G90" s="3" t="s">
        <v>110</v>
      </c>
      <c r="H90" s="3" t="s">
        <v>161</v>
      </c>
      <c r="I90" s="3" t="s">
        <v>95</v>
      </c>
      <c r="J90" s="24">
        <v>88540</v>
      </c>
      <c r="K90" s="24">
        <v>88540</v>
      </c>
    </row>
    <row r="91" spans="1:11" ht="161.25" customHeight="1">
      <c r="A91" s="5" t="s">
        <v>20</v>
      </c>
      <c r="B91" s="3" t="s">
        <v>103</v>
      </c>
      <c r="C91" s="3" t="s">
        <v>110</v>
      </c>
      <c r="D91" s="3" t="s">
        <v>94</v>
      </c>
      <c r="E91" s="3" t="s">
        <v>106</v>
      </c>
      <c r="F91" s="3" t="s">
        <v>113</v>
      </c>
      <c r="G91" s="3" t="s">
        <v>110</v>
      </c>
      <c r="H91" s="3" t="s">
        <v>199</v>
      </c>
      <c r="I91" s="3" t="s">
        <v>91</v>
      </c>
      <c r="J91" s="24">
        <f>2481290.42+749350</f>
        <v>3230640.42</v>
      </c>
      <c r="K91" s="24">
        <v>3230640.42</v>
      </c>
    </row>
    <row r="92" spans="1:11" ht="110.25">
      <c r="A92" s="5" t="s">
        <v>47</v>
      </c>
      <c r="B92" s="3" t="s">
        <v>103</v>
      </c>
      <c r="C92" s="3" t="s">
        <v>110</v>
      </c>
      <c r="D92" s="3" t="s">
        <v>94</v>
      </c>
      <c r="E92" s="3" t="s">
        <v>106</v>
      </c>
      <c r="F92" s="3" t="s">
        <v>113</v>
      </c>
      <c r="G92" s="3" t="s">
        <v>110</v>
      </c>
      <c r="H92" s="3" t="s">
        <v>199</v>
      </c>
      <c r="I92" s="3" t="s">
        <v>93</v>
      </c>
      <c r="J92" s="24">
        <v>63000</v>
      </c>
      <c r="K92" s="24">
        <v>71000</v>
      </c>
    </row>
    <row r="93" spans="1:11" ht="94.5">
      <c r="A93" s="5" t="s">
        <v>86</v>
      </c>
      <c r="B93" s="3" t="s">
        <v>103</v>
      </c>
      <c r="C93" s="3" t="s">
        <v>110</v>
      </c>
      <c r="D93" s="3" t="s">
        <v>94</v>
      </c>
      <c r="E93" s="3" t="s">
        <v>106</v>
      </c>
      <c r="F93" s="3" t="s">
        <v>113</v>
      </c>
      <c r="G93" s="3" t="s">
        <v>110</v>
      </c>
      <c r="H93" s="3" t="s">
        <v>199</v>
      </c>
      <c r="I93" s="3" t="s">
        <v>95</v>
      </c>
      <c r="J93" s="24">
        <v>1566</v>
      </c>
      <c r="K93" s="24">
        <v>1566</v>
      </c>
    </row>
    <row r="94" spans="1:11" ht="144.75" customHeight="1">
      <c r="A94" s="5" t="s">
        <v>58</v>
      </c>
      <c r="B94" s="3" t="s">
        <v>103</v>
      </c>
      <c r="C94" s="3" t="s">
        <v>110</v>
      </c>
      <c r="D94" s="3" t="s">
        <v>94</v>
      </c>
      <c r="E94" s="3" t="s">
        <v>106</v>
      </c>
      <c r="F94" s="3" t="s">
        <v>113</v>
      </c>
      <c r="G94" s="3" t="s">
        <v>110</v>
      </c>
      <c r="H94" s="3" t="s">
        <v>57</v>
      </c>
      <c r="I94" s="3" t="s">
        <v>91</v>
      </c>
      <c r="J94" s="24">
        <v>968000</v>
      </c>
      <c r="K94" s="24">
        <v>968000</v>
      </c>
    </row>
    <row r="95" spans="1:11" ht="94.5" customHeight="1">
      <c r="A95" s="5" t="s">
        <v>59</v>
      </c>
      <c r="B95" s="3" t="s">
        <v>103</v>
      </c>
      <c r="C95" s="3" t="s">
        <v>110</v>
      </c>
      <c r="D95" s="3" t="s">
        <v>94</v>
      </c>
      <c r="E95" s="3" t="s">
        <v>106</v>
      </c>
      <c r="F95" s="3" t="s">
        <v>113</v>
      </c>
      <c r="G95" s="3" t="s">
        <v>110</v>
      </c>
      <c r="H95" s="3" t="s">
        <v>57</v>
      </c>
      <c r="I95" s="3" t="s">
        <v>93</v>
      </c>
      <c r="J95" s="24">
        <v>400386</v>
      </c>
      <c r="K95" s="24">
        <v>400386</v>
      </c>
    </row>
    <row r="96" spans="1:11" ht="189">
      <c r="A96" s="5" t="s">
        <v>21</v>
      </c>
      <c r="B96" s="3" t="s">
        <v>103</v>
      </c>
      <c r="C96" s="3" t="s">
        <v>110</v>
      </c>
      <c r="D96" s="3" t="s">
        <v>94</v>
      </c>
      <c r="E96" s="3" t="s">
        <v>106</v>
      </c>
      <c r="F96" s="3" t="s">
        <v>113</v>
      </c>
      <c r="G96" s="3" t="s">
        <v>110</v>
      </c>
      <c r="H96" s="3" t="s">
        <v>177</v>
      </c>
      <c r="I96" s="3" t="s">
        <v>91</v>
      </c>
      <c r="J96" s="24">
        <v>402122.05</v>
      </c>
      <c r="K96" s="24">
        <v>402122.05</v>
      </c>
    </row>
    <row r="97" spans="1:11" ht="141.75">
      <c r="A97" s="5" t="s">
        <v>48</v>
      </c>
      <c r="B97" s="3" t="s">
        <v>103</v>
      </c>
      <c r="C97" s="3" t="s">
        <v>110</v>
      </c>
      <c r="D97" s="3" t="s">
        <v>94</v>
      </c>
      <c r="E97" s="3" t="s">
        <v>106</v>
      </c>
      <c r="F97" s="3" t="s">
        <v>113</v>
      </c>
      <c r="G97" s="3" t="s">
        <v>110</v>
      </c>
      <c r="H97" s="3" t="s">
        <v>177</v>
      </c>
      <c r="I97" s="3" t="s">
        <v>93</v>
      </c>
      <c r="J97" s="24">
        <v>43626</v>
      </c>
      <c r="K97" s="24">
        <v>43626</v>
      </c>
    </row>
    <row r="98" spans="1:11" ht="78.75">
      <c r="A98" s="5" t="s">
        <v>49</v>
      </c>
      <c r="B98" s="3" t="s">
        <v>103</v>
      </c>
      <c r="C98" s="3" t="s">
        <v>110</v>
      </c>
      <c r="D98" s="3" t="s">
        <v>94</v>
      </c>
      <c r="E98" s="3" t="s">
        <v>99</v>
      </c>
      <c r="F98" s="3" t="s">
        <v>113</v>
      </c>
      <c r="G98" s="3" t="s">
        <v>110</v>
      </c>
      <c r="H98" s="3" t="s">
        <v>136</v>
      </c>
      <c r="I98" s="3" t="s">
        <v>93</v>
      </c>
      <c r="J98" s="24">
        <v>6427.2</v>
      </c>
      <c r="K98" s="24">
        <v>6427.2</v>
      </c>
    </row>
    <row r="99" spans="1:11" ht="174.75" customHeight="1">
      <c r="A99" s="5" t="s">
        <v>61</v>
      </c>
      <c r="B99" s="3" t="s">
        <v>103</v>
      </c>
      <c r="C99" s="3" t="s">
        <v>109</v>
      </c>
      <c r="D99" s="3" t="s">
        <v>107</v>
      </c>
      <c r="E99" s="3" t="s">
        <v>99</v>
      </c>
      <c r="F99" s="3" t="s">
        <v>113</v>
      </c>
      <c r="G99" s="3" t="s">
        <v>110</v>
      </c>
      <c r="H99" s="3" t="s">
        <v>60</v>
      </c>
      <c r="I99" s="3" t="s">
        <v>93</v>
      </c>
      <c r="J99" s="24">
        <v>63176.4</v>
      </c>
      <c r="K99" s="24">
        <v>63176.4</v>
      </c>
    </row>
    <row r="100" spans="1:11" ht="158.25" customHeight="1">
      <c r="A100" s="5" t="s">
        <v>77</v>
      </c>
      <c r="B100" s="3" t="s">
        <v>103</v>
      </c>
      <c r="C100" s="3" t="s">
        <v>109</v>
      </c>
      <c r="D100" s="3" t="s">
        <v>56</v>
      </c>
      <c r="E100" s="3" t="s">
        <v>111</v>
      </c>
      <c r="F100" s="3" t="s">
        <v>113</v>
      </c>
      <c r="G100" s="3" t="s">
        <v>97</v>
      </c>
      <c r="H100" s="3" t="s">
        <v>158</v>
      </c>
      <c r="I100" s="3" t="s">
        <v>108</v>
      </c>
      <c r="J100" s="24">
        <v>2113769.27</v>
      </c>
      <c r="K100" s="24">
        <v>2113769.27</v>
      </c>
    </row>
    <row r="101" spans="1:11" ht="78.75">
      <c r="A101" s="5" t="s">
        <v>32</v>
      </c>
      <c r="B101" s="3" t="s">
        <v>103</v>
      </c>
      <c r="C101" s="3" t="s">
        <v>97</v>
      </c>
      <c r="D101" s="3" t="s">
        <v>112</v>
      </c>
      <c r="E101" s="3" t="s">
        <v>111</v>
      </c>
      <c r="F101" s="3" t="s">
        <v>113</v>
      </c>
      <c r="G101" s="3" t="s">
        <v>110</v>
      </c>
      <c r="H101" s="3" t="s">
        <v>144</v>
      </c>
      <c r="I101" s="3" t="s">
        <v>93</v>
      </c>
      <c r="J101" s="24">
        <v>8000</v>
      </c>
      <c r="K101" s="24">
        <v>8000</v>
      </c>
    </row>
    <row r="102" spans="1:11" ht="130.5" customHeight="1">
      <c r="A102" s="5" t="s">
        <v>6</v>
      </c>
      <c r="B102" s="3" t="s">
        <v>103</v>
      </c>
      <c r="C102" s="3" t="s">
        <v>97</v>
      </c>
      <c r="D102" s="3" t="s">
        <v>112</v>
      </c>
      <c r="E102" s="3" t="s">
        <v>111</v>
      </c>
      <c r="F102" s="3" t="s">
        <v>113</v>
      </c>
      <c r="G102" s="3" t="s">
        <v>110</v>
      </c>
      <c r="H102" s="3" t="s">
        <v>141</v>
      </c>
      <c r="I102" s="3" t="s">
        <v>91</v>
      </c>
      <c r="J102" s="24">
        <v>5017266.7</v>
      </c>
      <c r="K102" s="24">
        <v>5017266.7</v>
      </c>
    </row>
    <row r="103" spans="1:11" ht="78.75">
      <c r="A103" s="5" t="s">
        <v>42</v>
      </c>
      <c r="B103" s="3" t="s">
        <v>103</v>
      </c>
      <c r="C103" s="3" t="s">
        <v>97</v>
      </c>
      <c r="D103" s="3" t="s">
        <v>112</v>
      </c>
      <c r="E103" s="3" t="s">
        <v>111</v>
      </c>
      <c r="F103" s="3" t="s">
        <v>113</v>
      </c>
      <c r="G103" s="3" t="s">
        <v>110</v>
      </c>
      <c r="H103" s="3" t="s">
        <v>141</v>
      </c>
      <c r="I103" s="3" t="s">
        <v>93</v>
      </c>
      <c r="J103" s="24">
        <f>213000+200000</f>
        <v>413000</v>
      </c>
      <c r="K103" s="24">
        <f>321000+200000-8000</f>
        <v>513000</v>
      </c>
    </row>
    <row r="104" spans="1:11" ht="63">
      <c r="A104" s="5" t="s">
        <v>83</v>
      </c>
      <c r="B104" s="3" t="s">
        <v>103</v>
      </c>
      <c r="C104" s="3" t="s">
        <v>97</v>
      </c>
      <c r="D104" s="3" t="s">
        <v>112</v>
      </c>
      <c r="E104" s="3" t="s">
        <v>111</v>
      </c>
      <c r="F104" s="3" t="s">
        <v>113</v>
      </c>
      <c r="G104" s="3" t="s">
        <v>110</v>
      </c>
      <c r="H104" s="3" t="s">
        <v>141</v>
      </c>
      <c r="I104" s="3" t="s">
        <v>95</v>
      </c>
      <c r="J104" s="24">
        <v>50578</v>
      </c>
      <c r="K104" s="24">
        <v>50578</v>
      </c>
    </row>
    <row r="105" spans="1:11" ht="157.5">
      <c r="A105" s="5" t="s">
        <v>72</v>
      </c>
      <c r="B105" s="3" t="s">
        <v>103</v>
      </c>
      <c r="C105" s="3" t="s">
        <v>98</v>
      </c>
      <c r="D105" s="3" t="s">
        <v>110</v>
      </c>
      <c r="E105" s="3" t="s">
        <v>111</v>
      </c>
      <c r="F105" s="3" t="s">
        <v>113</v>
      </c>
      <c r="G105" s="3" t="s">
        <v>111</v>
      </c>
      <c r="H105" s="3" t="s">
        <v>152</v>
      </c>
      <c r="I105" s="3" t="s">
        <v>108</v>
      </c>
      <c r="J105" s="24">
        <v>12146614.939999999</v>
      </c>
      <c r="K105" s="24">
        <v>12146614.939999999</v>
      </c>
    </row>
    <row r="106" spans="1:11" ht="157.5">
      <c r="A106" s="5" t="s">
        <v>73</v>
      </c>
      <c r="B106" s="3" t="s">
        <v>103</v>
      </c>
      <c r="C106" s="3" t="s">
        <v>98</v>
      </c>
      <c r="D106" s="3" t="s">
        <v>110</v>
      </c>
      <c r="E106" s="3" t="s">
        <v>111</v>
      </c>
      <c r="F106" s="3" t="s">
        <v>113</v>
      </c>
      <c r="G106" s="3" t="s">
        <v>111</v>
      </c>
      <c r="H106" s="3" t="s">
        <v>153</v>
      </c>
      <c r="I106" s="3" t="s">
        <v>108</v>
      </c>
      <c r="J106" s="24">
        <v>1359109</v>
      </c>
      <c r="K106" s="24">
        <v>1359109</v>
      </c>
    </row>
    <row r="107" spans="1:11" ht="161.25" customHeight="1">
      <c r="A107" s="5" t="s">
        <v>74</v>
      </c>
      <c r="B107" s="3" t="s">
        <v>103</v>
      </c>
      <c r="C107" s="3" t="s">
        <v>98</v>
      </c>
      <c r="D107" s="3" t="s">
        <v>110</v>
      </c>
      <c r="E107" s="3" t="s">
        <v>111</v>
      </c>
      <c r="F107" s="3" t="s">
        <v>113</v>
      </c>
      <c r="G107" s="3" t="s">
        <v>111</v>
      </c>
      <c r="H107" s="3" t="s">
        <v>154</v>
      </c>
      <c r="I107" s="3" t="s">
        <v>108</v>
      </c>
      <c r="J107" s="24">
        <v>2400000</v>
      </c>
      <c r="K107" s="24">
        <v>2400000</v>
      </c>
    </row>
    <row r="108" spans="1:11" ht="161.25" customHeight="1">
      <c r="A108" s="5" t="s">
        <v>75</v>
      </c>
      <c r="B108" s="3" t="s">
        <v>103</v>
      </c>
      <c r="C108" s="3" t="s">
        <v>98</v>
      </c>
      <c r="D108" s="3" t="s">
        <v>110</v>
      </c>
      <c r="E108" s="3" t="s">
        <v>111</v>
      </c>
      <c r="F108" s="3" t="s">
        <v>113</v>
      </c>
      <c r="G108" s="3" t="s">
        <v>111</v>
      </c>
      <c r="H108" s="3" t="s">
        <v>155</v>
      </c>
      <c r="I108" s="3" t="s">
        <v>108</v>
      </c>
      <c r="J108" s="24">
        <v>410503</v>
      </c>
      <c r="K108" s="24">
        <v>410503</v>
      </c>
    </row>
    <row r="109" spans="1:11" ht="157.5">
      <c r="A109" s="5" t="s">
        <v>76</v>
      </c>
      <c r="B109" s="3" t="s">
        <v>103</v>
      </c>
      <c r="C109" s="3" t="s">
        <v>98</v>
      </c>
      <c r="D109" s="3" t="s">
        <v>110</v>
      </c>
      <c r="E109" s="3" t="s">
        <v>111</v>
      </c>
      <c r="F109" s="3" t="s">
        <v>113</v>
      </c>
      <c r="G109" s="3" t="s">
        <v>111</v>
      </c>
      <c r="H109" s="3" t="s">
        <v>156</v>
      </c>
      <c r="I109" s="3" t="s">
        <v>108</v>
      </c>
      <c r="J109" s="24">
        <v>1700000</v>
      </c>
      <c r="K109" s="24">
        <v>1700000</v>
      </c>
    </row>
    <row r="110" spans="1:11" ht="129.75" customHeight="1">
      <c r="A110" s="5" t="s">
        <v>9</v>
      </c>
      <c r="B110" s="3" t="s">
        <v>103</v>
      </c>
      <c r="C110" s="3" t="s">
        <v>98</v>
      </c>
      <c r="D110" s="3" t="s">
        <v>110</v>
      </c>
      <c r="E110" s="3" t="s">
        <v>111</v>
      </c>
      <c r="F110" s="3" t="s">
        <v>113</v>
      </c>
      <c r="G110" s="3" t="s">
        <v>112</v>
      </c>
      <c r="H110" s="3" t="s">
        <v>147</v>
      </c>
      <c r="I110" s="3" t="s">
        <v>91</v>
      </c>
      <c r="J110" s="24">
        <f>1625500.04+490901</f>
        <v>2116401.04</v>
      </c>
      <c r="K110" s="24">
        <v>2116401.04</v>
      </c>
    </row>
    <row r="111" spans="1:11" ht="79.5" customHeight="1">
      <c r="A111" s="5" t="s">
        <v>43</v>
      </c>
      <c r="B111" s="3" t="s">
        <v>103</v>
      </c>
      <c r="C111" s="3" t="s">
        <v>98</v>
      </c>
      <c r="D111" s="3" t="s">
        <v>110</v>
      </c>
      <c r="E111" s="3" t="s">
        <v>111</v>
      </c>
      <c r="F111" s="3" t="s">
        <v>113</v>
      </c>
      <c r="G111" s="3" t="s">
        <v>112</v>
      </c>
      <c r="H111" s="3" t="s">
        <v>147</v>
      </c>
      <c r="I111" s="3" t="s">
        <v>93</v>
      </c>
      <c r="J111" s="24">
        <f>80000+9000</f>
        <v>89000</v>
      </c>
      <c r="K111" s="24">
        <f>80000+9000</f>
        <v>89000</v>
      </c>
    </row>
    <row r="112" spans="1:11" ht="205.5" customHeight="1">
      <c r="A112" s="5" t="s">
        <v>10</v>
      </c>
      <c r="B112" s="3" t="s">
        <v>103</v>
      </c>
      <c r="C112" s="3" t="s">
        <v>98</v>
      </c>
      <c r="D112" s="3" t="s">
        <v>110</v>
      </c>
      <c r="E112" s="3" t="s">
        <v>111</v>
      </c>
      <c r="F112" s="3" t="s">
        <v>113</v>
      </c>
      <c r="G112" s="3" t="s">
        <v>112</v>
      </c>
      <c r="H112" s="3" t="s">
        <v>157</v>
      </c>
      <c r="I112" s="3" t="s">
        <v>91</v>
      </c>
      <c r="J112" s="24">
        <v>3915994.01</v>
      </c>
      <c r="K112" s="24">
        <v>3915994.01</v>
      </c>
    </row>
    <row r="113" spans="1:11" ht="159" customHeight="1">
      <c r="A113" s="5" t="s">
        <v>44</v>
      </c>
      <c r="B113" s="3" t="s">
        <v>103</v>
      </c>
      <c r="C113" s="3" t="s">
        <v>98</v>
      </c>
      <c r="D113" s="3" t="s">
        <v>110</v>
      </c>
      <c r="E113" s="3" t="s">
        <v>111</v>
      </c>
      <c r="F113" s="3" t="s">
        <v>113</v>
      </c>
      <c r="G113" s="3" t="s">
        <v>112</v>
      </c>
      <c r="H113" s="3" t="s">
        <v>157</v>
      </c>
      <c r="I113" s="3" t="s">
        <v>93</v>
      </c>
      <c r="J113" s="24">
        <v>1145177.73</v>
      </c>
      <c r="K113" s="24">
        <v>1145177.73</v>
      </c>
    </row>
    <row r="114" spans="1:11" ht="143.25" customHeight="1">
      <c r="A114" s="5" t="s">
        <v>50</v>
      </c>
      <c r="B114" s="3" t="s">
        <v>103</v>
      </c>
      <c r="C114" s="3" t="s">
        <v>98</v>
      </c>
      <c r="D114" s="3" t="s">
        <v>110</v>
      </c>
      <c r="E114" s="3" t="s">
        <v>111</v>
      </c>
      <c r="F114" s="3" t="s">
        <v>113</v>
      </c>
      <c r="G114" s="3" t="s">
        <v>112</v>
      </c>
      <c r="H114" s="3" t="s">
        <v>157</v>
      </c>
      <c r="I114" s="3" t="s">
        <v>95</v>
      </c>
      <c r="J114" s="24">
        <v>5054</v>
      </c>
      <c r="K114" s="24">
        <v>5054</v>
      </c>
    </row>
    <row r="115" spans="1:11" ht="114" customHeight="1">
      <c r="A115" s="5" t="s">
        <v>52</v>
      </c>
      <c r="B115" s="3" t="s">
        <v>103</v>
      </c>
      <c r="C115" s="3" t="s">
        <v>98</v>
      </c>
      <c r="D115" s="3" t="s">
        <v>110</v>
      </c>
      <c r="E115" s="3" t="s">
        <v>111</v>
      </c>
      <c r="F115" s="3" t="s">
        <v>113</v>
      </c>
      <c r="G115" s="3" t="s">
        <v>112</v>
      </c>
      <c r="H115" s="3" t="s">
        <v>53</v>
      </c>
      <c r="I115" s="3" t="s">
        <v>93</v>
      </c>
      <c r="J115" s="24">
        <v>42303</v>
      </c>
      <c r="K115" s="24">
        <v>0</v>
      </c>
    </row>
    <row r="116" spans="1:11" ht="115.5" customHeight="1">
      <c r="A116" s="5" t="s">
        <v>11</v>
      </c>
      <c r="B116" s="3" t="s">
        <v>103</v>
      </c>
      <c r="C116" s="3" t="s">
        <v>98</v>
      </c>
      <c r="D116" s="3" t="s">
        <v>110</v>
      </c>
      <c r="E116" s="3" t="s">
        <v>111</v>
      </c>
      <c r="F116" s="3" t="s">
        <v>113</v>
      </c>
      <c r="G116" s="3" t="s">
        <v>109</v>
      </c>
      <c r="H116" s="3" t="s">
        <v>148</v>
      </c>
      <c r="I116" s="3" t="s">
        <v>91</v>
      </c>
      <c r="J116" s="24">
        <f>1490859.24+450239</f>
        <v>1941098.24</v>
      </c>
      <c r="K116" s="24">
        <v>1941098.24</v>
      </c>
    </row>
    <row r="117" spans="1:11" ht="63">
      <c r="A117" s="5" t="s">
        <v>45</v>
      </c>
      <c r="B117" s="3" t="s">
        <v>103</v>
      </c>
      <c r="C117" s="3" t="s">
        <v>98</v>
      </c>
      <c r="D117" s="3" t="s">
        <v>110</v>
      </c>
      <c r="E117" s="3" t="s">
        <v>111</v>
      </c>
      <c r="F117" s="3" t="s">
        <v>113</v>
      </c>
      <c r="G117" s="3" t="s">
        <v>109</v>
      </c>
      <c r="H117" s="3" t="s">
        <v>148</v>
      </c>
      <c r="I117" s="3" t="s">
        <v>93</v>
      </c>
      <c r="J117" s="24">
        <f>117100+50000</f>
        <v>167100</v>
      </c>
      <c r="K117" s="24">
        <f>267100+50000</f>
        <v>317100</v>
      </c>
    </row>
    <row r="118" spans="1:11" ht="47.25">
      <c r="A118" s="5" t="s">
        <v>84</v>
      </c>
      <c r="B118" s="3" t="s">
        <v>103</v>
      </c>
      <c r="C118" s="3" t="s">
        <v>98</v>
      </c>
      <c r="D118" s="3" t="s">
        <v>110</v>
      </c>
      <c r="E118" s="3" t="s">
        <v>111</v>
      </c>
      <c r="F118" s="3" t="s">
        <v>113</v>
      </c>
      <c r="G118" s="3" t="s">
        <v>109</v>
      </c>
      <c r="H118" s="3" t="s">
        <v>148</v>
      </c>
      <c r="I118" s="3" t="s">
        <v>95</v>
      </c>
      <c r="J118" s="24">
        <v>18810</v>
      </c>
      <c r="K118" s="24">
        <v>18810</v>
      </c>
    </row>
    <row r="119" spans="1:11" ht="94.5">
      <c r="A119" s="5" t="s">
        <v>69</v>
      </c>
      <c r="B119" s="3" t="s">
        <v>103</v>
      </c>
      <c r="C119" s="3" t="s">
        <v>99</v>
      </c>
      <c r="D119" s="3" t="s">
        <v>110</v>
      </c>
      <c r="E119" s="3" t="s">
        <v>98</v>
      </c>
      <c r="F119" s="3" t="s">
        <v>113</v>
      </c>
      <c r="G119" s="3" t="s">
        <v>112</v>
      </c>
      <c r="H119" s="3" t="s">
        <v>176</v>
      </c>
      <c r="I119" s="3" t="s">
        <v>100</v>
      </c>
      <c r="J119" s="24">
        <v>200000</v>
      </c>
      <c r="K119" s="24">
        <v>200000</v>
      </c>
    </row>
    <row r="120" spans="1:11" ht="110.25" customHeight="1">
      <c r="A120" s="5" t="s">
        <v>70</v>
      </c>
      <c r="B120" s="22">
        <v>330</v>
      </c>
      <c r="C120" s="22">
        <v>10</v>
      </c>
      <c r="D120" s="3" t="s">
        <v>109</v>
      </c>
      <c r="E120" s="3" t="s">
        <v>149</v>
      </c>
      <c r="F120" s="22">
        <v>0</v>
      </c>
      <c r="G120" s="3" t="s">
        <v>110</v>
      </c>
      <c r="H120" s="22" t="s">
        <v>205</v>
      </c>
      <c r="I120" s="22">
        <v>400</v>
      </c>
      <c r="J120" s="24">
        <v>2032678.39</v>
      </c>
      <c r="K120" s="24">
        <v>1665972</v>
      </c>
    </row>
    <row r="121" spans="1:11" s="8" customFormat="1" ht="39" customHeight="1">
      <c r="A121" s="12" t="s">
        <v>189</v>
      </c>
      <c r="B121" s="13"/>
      <c r="C121" s="13"/>
      <c r="D121" s="13"/>
      <c r="E121" s="13"/>
      <c r="F121" s="13"/>
      <c r="G121" s="13"/>
      <c r="H121" s="13"/>
      <c r="I121" s="13"/>
      <c r="J121" s="18">
        <f>J6+J8+J20+J56+J63+J71</f>
        <v>230328215</v>
      </c>
      <c r="K121" s="18">
        <f>K6+K8+K20+K56+K63+K71</f>
        <v>220091595.47</v>
      </c>
    </row>
    <row r="123" spans="1:11" hidden="1">
      <c r="J123" s="25">
        <v>262596726.47</v>
      </c>
    </row>
    <row r="124" spans="1:11" ht="1.5" customHeight="1">
      <c r="J124" s="25">
        <v>233348215</v>
      </c>
      <c r="K124" s="30">
        <v>226001595.47</v>
      </c>
    </row>
    <row r="125" spans="1:11" hidden="1"/>
    <row r="126" spans="1:11" ht="12.75" hidden="1">
      <c r="J126" s="25">
        <f>J121-J124</f>
        <v>-3020000</v>
      </c>
      <c r="K126" s="25">
        <f>K121-K124</f>
        <v>-5910000</v>
      </c>
    </row>
  </sheetData>
  <autoFilter ref="A5:K121">
    <filterColumn colId="4"/>
    <filterColumn colId="6"/>
  </autoFilter>
  <mergeCells count="2">
    <mergeCell ref="A3:K3"/>
    <mergeCell ref="G1:K1"/>
  </mergeCells>
  <phoneticPr fontId="0" type="noConversion"/>
  <pageMargins left="0.39370078740157483" right="0.19685039370078741" top="0.39370078740157483" bottom="0.39370078740157483" header="0.31496062992125984" footer="0.31496062992125984"/>
  <pageSetup paperSize="9" scale="77" fitToHeight="2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Чурсина</cp:lastModifiedBy>
  <cp:lastPrinted>2023-11-08T12:45:05Z</cp:lastPrinted>
  <dcterms:created xsi:type="dcterms:W3CDTF">2013-10-30T08:55:37Z</dcterms:created>
  <dcterms:modified xsi:type="dcterms:W3CDTF">2023-11-16T11:13:07Z</dcterms:modified>
</cp:coreProperties>
</file>